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5016712135.sharepoint.com/sites/OSP-SHARE/Shared Documents/OSP-SHARE/PRE-AWARD/TOOLS/Budget Related - worksheets-justifications-forms/FY25 budget worksheets/"/>
    </mc:Choice>
  </mc:AlternateContent>
  <xr:revisionPtr revIDLastSave="177" documentId="8_{B83665FC-170E-47DA-99DA-A00350D1A04B}" xr6:coauthVersionLast="47" xr6:coauthVersionMax="47" xr10:uidLastSave="{E6CC074B-1627-42A3-B988-38F501D7D44E}"/>
  <bookViews>
    <workbookView xWindow="-28920" yWindow="-120" windowWidth="29040" windowHeight="15720" activeTab="4" xr2:uid="{00000000-000D-0000-FFFF-FFFF00000000}"/>
  </bookViews>
  <sheets>
    <sheet name="1-YR Budg" sheetId="3" r:id="rId1"/>
    <sheet name="2-YR Budg" sheetId="22" r:id="rId2"/>
    <sheet name="3-YR Budg" sheetId="23" r:id="rId3"/>
    <sheet name="4-YR Budg" sheetId="24" r:id="rId4"/>
    <sheet name="5-YR Budg" sheetId="25" r:id="rId5"/>
  </sheets>
  <definedNames>
    <definedName name="_xlnm.Print_Area" localSheetId="0">'1-YR Budg'!$A$1:$L$68</definedName>
    <definedName name="_xlnm.Print_Area" localSheetId="1">'2-YR Budg'!$A$1:$N$68</definedName>
    <definedName name="_xlnm.Print_Area" localSheetId="2">'3-YR Budg'!$A$1:$R$68</definedName>
    <definedName name="_xlnm.Print_Area" localSheetId="3">'4-YR Budg'!$A$1:$R$67</definedName>
    <definedName name="_xlnm.Print_Area" localSheetId="4">'5-YR Budg'!$A$1:$T$67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 l="1"/>
  <c r="J23" i="25"/>
  <c r="I23" i="25"/>
  <c r="I30" i="25"/>
  <c r="I24" i="25"/>
  <c r="I31" i="25"/>
  <c r="I25" i="24"/>
  <c r="K25" i="24" s="1"/>
  <c r="I47" i="3"/>
  <c r="I22" i="25"/>
  <c r="S12" i="25"/>
  <c r="V21" i="25"/>
  <c r="T21" i="24"/>
  <c r="P21" i="22"/>
  <c r="N21" i="3"/>
  <c r="AG117" i="23" l="1"/>
  <c r="AF117" i="23"/>
  <c r="Y117" i="23"/>
  <c r="X117" i="23"/>
  <c r="W117" i="23"/>
  <c r="AF116" i="23"/>
  <c r="Y116" i="23"/>
  <c r="X116" i="23"/>
  <c r="W116" i="23"/>
  <c r="AD115" i="23"/>
  <c r="Y115" i="23"/>
  <c r="X115" i="23"/>
  <c r="W115" i="23"/>
  <c r="AD114" i="23"/>
  <c r="Y114" i="23"/>
  <c r="Y118" i="23" s="1"/>
  <c r="X114" i="23"/>
  <c r="X118" i="23" s="1"/>
  <c r="I53" i="23" s="1"/>
  <c r="W114" i="23"/>
  <c r="AG113" i="23"/>
  <c r="AG114" i="23" s="1"/>
  <c r="AF113" i="23"/>
  <c r="AF114" i="23" s="1"/>
  <c r="AE113" i="23"/>
  <c r="AE117" i="23" s="1"/>
  <c r="AD113" i="23"/>
  <c r="AD116" i="23" s="1"/>
  <c r="AC113" i="23"/>
  <c r="AC115" i="23" s="1"/>
  <c r="AB113" i="23"/>
  <c r="AB114" i="23" s="1"/>
  <c r="AA113" i="23"/>
  <c r="AA114" i="23" s="1"/>
  <c r="Z113" i="23"/>
  <c r="Z114" i="23" s="1"/>
  <c r="Y113" i="23"/>
  <c r="X113" i="23"/>
  <c r="AF112" i="23"/>
  <c r="AD112" i="23"/>
  <c r="AB112" i="23"/>
  <c r="Z112" i="23"/>
  <c r="X112" i="23"/>
  <c r="P65" i="23"/>
  <c r="O65" i="23"/>
  <c r="P64" i="23"/>
  <c r="O64" i="23"/>
  <c r="P63" i="23"/>
  <c r="O63" i="23"/>
  <c r="P62" i="23"/>
  <c r="O62" i="23"/>
  <c r="P61" i="23"/>
  <c r="O61" i="23"/>
  <c r="P60" i="23"/>
  <c r="O60" i="23"/>
  <c r="P59" i="23"/>
  <c r="O59" i="23"/>
  <c r="P58" i="23"/>
  <c r="O58" i="23"/>
  <c r="P57" i="23"/>
  <c r="O57" i="23"/>
  <c r="P56" i="23"/>
  <c r="K56" i="23"/>
  <c r="M56" i="23" s="1"/>
  <c r="I56" i="23"/>
  <c r="O56" i="23" s="1"/>
  <c r="P54" i="23"/>
  <c r="P53" i="23"/>
  <c r="N47" i="23"/>
  <c r="M47" i="23"/>
  <c r="L47" i="23"/>
  <c r="K47" i="23"/>
  <c r="J47" i="23"/>
  <c r="I47" i="23"/>
  <c r="P46" i="23"/>
  <c r="O46" i="23"/>
  <c r="P45" i="23"/>
  <c r="O45" i="23"/>
  <c r="P44" i="23"/>
  <c r="O44" i="23"/>
  <c r="P43" i="23"/>
  <c r="O43" i="23"/>
  <c r="P42" i="23"/>
  <c r="O42" i="23"/>
  <c r="P41" i="23"/>
  <c r="O41" i="23"/>
  <c r="O40" i="23"/>
  <c r="P39" i="23"/>
  <c r="O39" i="23"/>
  <c r="P38" i="23"/>
  <c r="O38" i="23"/>
  <c r="P37" i="23"/>
  <c r="O37" i="23"/>
  <c r="P36" i="23"/>
  <c r="O36" i="23"/>
  <c r="J25" i="23"/>
  <c r="I25" i="23"/>
  <c r="M24" i="23"/>
  <c r="M31" i="23" s="1"/>
  <c r="K24" i="23"/>
  <c r="K31" i="23" s="1"/>
  <c r="J24" i="23"/>
  <c r="L24" i="23" s="1"/>
  <c r="I24" i="23"/>
  <c r="O24" i="23" s="1"/>
  <c r="L23" i="23"/>
  <c r="N23" i="23" s="1"/>
  <c r="J23" i="23"/>
  <c r="P23" i="23" s="1"/>
  <c r="I23" i="23"/>
  <c r="K23" i="23" s="1"/>
  <c r="M23" i="23" s="1"/>
  <c r="J22" i="23"/>
  <c r="J30" i="23" s="1"/>
  <c r="I22" i="23"/>
  <c r="I30" i="23" s="1"/>
  <c r="R21" i="23"/>
  <c r="K21" i="23"/>
  <c r="J21" i="23"/>
  <c r="I21" i="23"/>
  <c r="K20" i="23"/>
  <c r="J20" i="23"/>
  <c r="L20" i="23" s="1"/>
  <c r="N20" i="23" s="1"/>
  <c r="I20" i="23"/>
  <c r="J19" i="23"/>
  <c r="I19" i="23"/>
  <c r="K18" i="23"/>
  <c r="J18" i="23"/>
  <c r="I18" i="23"/>
  <c r="M17" i="23"/>
  <c r="K17" i="23"/>
  <c r="O17" i="23" s="1"/>
  <c r="J17" i="23"/>
  <c r="L17" i="23" s="1"/>
  <c r="N17" i="23" s="1"/>
  <c r="I17" i="23"/>
  <c r="E17" i="23"/>
  <c r="K16" i="23"/>
  <c r="J16" i="23"/>
  <c r="I16" i="23"/>
  <c r="L15" i="23"/>
  <c r="K15" i="23"/>
  <c r="J15" i="23"/>
  <c r="I15" i="23"/>
  <c r="E15" i="23"/>
  <c r="J14" i="23"/>
  <c r="L14" i="23" s="1"/>
  <c r="I14" i="23"/>
  <c r="K14" i="23" s="1"/>
  <c r="L13" i="23"/>
  <c r="K13" i="23"/>
  <c r="M13" i="23" s="1"/>
  <c r="J13" i="23"/>
  <c r="I13" i="23"/>
  <c r="O13" i="23" s="1"/>
  <c r="E13" i="23"/>
  <c r="J12" i="23"/>
  <c r="I12" i="23"/>
  <c r="J11" i="23"/>
  <c r="L11" i="23" s="1"/>
  <c r="I11" i="23"/>
  <c r="E11" i="23"/>
  <c r="M10" i="23"/>
  <c r="O10" i="23" s="1"/>
  <c r="K10" i="23"/>
  <c r="J10" i="23"/>
  <c r="L10" i="23" s="1"/>
  <c r="N10" i="23" s="1"/>
  <c r="I10" i="23"/>
  <c r="J9" i="23"/>
  <c r="I9" i="23"/>
  <c r="I29" i="23" s="1"/>
  <c r="E9" i="23"/>
  <c r="J8" i="23"/>
  <c r="L8" i="23" s="1"/>
  <c r="I8" i="23"/>
  <c r="K8" i="23" s="1"/>
  <c r="I56" i="25"/>
  <c r="J21" i="25"/>
  <c r="I21" i="25"/>
  <c r="J20" i="25"/>
  <c r="I20" i="25"/>
  <c r="J19" i="25"/>
  <c r="I19" i="25"/>
  <c r="J18" i="25"/>
  <c r="I18" i="25"/>
  <c r="J17" i="25"/>
  <c r="I17" i="25"/>
  <c r="J16" i="25"/>
  <c r="I16" i="25"/>
  <c r="J15" i="25"/>
  <c r="I15" i="25"/>
  <c r="J14" i="25"/>
  <c r="I14" i="25"/>
  <c r="J13" i="25"/>
  <c r="I13" i="25"/>
  <c r="J12" i="25"/>
  <c r="I12" i="25"/>
  <c r="J11" i="25"/>
  <c r="I11" i="25"/>
  <c r="J10" i="25"/>
  <c r="I10" i="25"/>
  <c r="J9" i="25"/>
  <c r="I9" i="25"/>
  <c r="J8" i="25"/>
  <c r="I8" i="25"/>
  <c r="J21" i="24"/>
  <c r="I21" i="24"/>
  <c r="J20" i="24"/>
  <c r="I20" i="24"/>
  <c r="J19" i="24"/>
  <c r="I19" i="24"/>
  <c r="J18" i="24"/>
  <c r="I18" i="24"/>
  <c r="J17" i="24"/>
  <c r="I17" i="24"/>
  <c r="J16" i="24"/>
  <c r="I16" i="24"/>
  <c r="J15" i="24"/>
  <c r="I15" i="24"/>
  <c r="J14" i="24"/>
  <c r="I14" i="24"/>
  <c r="J13" i="24"/>
  <c r="I13" i="24"/>
  <c r="J12" i="24"/>
  <c r="I12" i="24"/>
  <c r="J11" i="24"/>
  <c r="I11" i="24"/>
  <c r="J10" i="24"/>
  <c r="I10" i="24"/>
  <c r="J9" i="24"/>
  <c r="I9" i="24"/>
  <c r="J8" i="24"/>
  <c r="I8" i="24"/>
  <c r="J21" i="22"/>
  <c r="I21" i="22"/>
  <c r="J20" i="22"/>
  <c r="I20" i="22"/>
  <c r="J19" i="22"/>
  <c r="I19" i="22"/>
  <c r="J18" i="22"/>
  <c r="I18" i="22"/>
  <c r="J17" i="22"/>
  <c r="I17" i="22"/>
  <c r="J16" i="22"/>
  <c r="I16" i="22"/>
  <c r="J15" i="22"/>
  <c r="I15" i="22"/>
  <c r="J14" i="22"/>
  <c r="J28" i="22" s="1"/>
  <c r="I14" i="22"/>
  <c r="J13" i="22"/>
  <c r="I13" i="22"/>
  <c r="J12" i="22"/>
  <c r="I12" i="22"/>
  <c r="J11" i="22"/>
  <c r="I11" i="22"/>
  <c r="J10" i="22"/>
  <c r="I10" i="22"/>
  <c r="J9" i="22"/>
  <c r="I9" i="22"/>
  <c r="J8" i="22"/>
  <c r="I8" i="22"/>
  <c r="J9" i="3"/>
  <c r="J10" i="3"/>
  <c r="J11" i="3"/>
  <c r="J12" i="3"/>
  <c r="J13" i="3"/>
  <c r="J14" i="3"/>
  <c r="J15" i="3"/>
  <c r="J16" i="3"/>
  <c r="J17" i="3"/>
  <c r="J18" i="3"/>
  <c r="J19" i="3"/>
  <c r="J20" i="3"/>
  <c r="J21" i="3"/>
  <c r="J8" i="3"/>
  <c r="I21" i="3"/>
  <c r="I20" i="3"/>
  <c r="I19" i="3"/>
  <c r="I18" i="3"/>
  <c r="I17" i="3"/>
  <c r="I16" i="3"/>
  <c r="I15" i="3"/>
  <c r="I14" i="3"/>
  <c r="I13" i="3"/>
  <c r="I12" i="3"/>
  <c r="I11" i="3"/>
  <c r="I10" i="3"/>
  <c r="I9" i="3"/>
  <c r="I8" i="3"/>
  <c r="I56" i="24"/>
  <c r="I56" i="22"/>
  <c r="I56" i="3"/>
  <c r="P47" i="23" l="1"/>
  <c r="I28" i="22"/>
  <c r="AE115" i="23"/>
  <c r="AE116" i="23"/>
  <c r="AC114" i="23"/>
  <c r="I28" i="25"/>
  <c r="I33" i="25" s="1"/>
  <c r="I26" i="25"/>
  <c r="J28" i="25"/>
  <c r="J26" i="25"/>
  <c r="O47" i="23"/>
  <c r="M20" i="23"/>
  <c r="O20" i="23" s="1"/>
  <c r="J26" i="23"/>
  <c r="I26" i="23"/>
  <c r="AB118" i="23"/>
  <c r="M53" i="23" s="1"/>
  <c r="M54" i="23" s="1"/>
  <c r="O11" i="23"/>
  <c r="N11" i="23"/>
  <c r="P11" i="23" s="1"/>
  <c r="O12" i="23"/>
  <c r="O15" i="23"/>
  <c r="O19" i="23"/>
  <c r="I54" i="23"/>
  <c r="N24" i="23"/>
  <c r="N31" i="23" s="1"/>
  <c r="L31" i="23"/>
  <c r="P24" i="23"/>
  <c r="O16" i="23"/>
  <c r="M14" i="23"/>
  <c r="O14" i="23"/>
  <c r="N14" i="23"/>
  <c r="P14" i="23"/>
  <c r="P21" i="23"/>
  <c r="K9" i="23"/>
  <c r="L16" i="23"/>
  <c r="N16" i="23" s="1"/>
  <c r="K19" i="23"/>
  <c r="M19" i="23" s="1"/>
  <c r="J29" i="23"/>
  <c r="J32" i="23"/>
  <c r="AE114" i="23"/>
  <c r="AF115" i="23"/>
  <c r="AF118" i="23" s="1"/>
  <c r="AG116" i="23"/>
  <c r="L9" i="23"/>
  <c r="P10" i="23"/>
  <c r="K12" i="23"/>
  <c r="M12" i="23" s="1"/>
  <c r="N13" i="23"/>
  <c r="P13" i="23" s="1"/>
  <c r="M16" i="23"/>
  <c r="P17" i="23"/>
  <c r="L19" i="23"/>
  <c r="N19" i="23" s="1"/>
  <c r="P20" i="23"/>
  <c r="K22" i="23"/>
  <c r="O23" i="23"/>
  <c r="K25" i="23"/>
  <c r="AG115" i="23"/>
  <c r="AG118" i="23" s="1"/>
  <c r="L12" i="23"/>
  <c r="N12" i="23" s="1"/>
  <c r="L22" i="23"/>
  <c r="L25" i="23"/>
  <c r="I28" i="23"/>
  <c r="I31" i="23"/>
  <c r="O31" i="23" s="1"/>
  <c r="J28" i="23"/>
  <c r="J31" i="23"/>
  <c r="Z117" i="23"/>
  <c r="Z118" i="23" s="1"/>
  <c r="K53" i="23" s="1"/>
  <c r="I32" i="23"/>
  <c r="M8" i="23"/>
  <c r="K11" i="23"/>
  <c r="M11" i="23" s="1"/>
  <c r="M15" i="23"/>
  <c r="L18" i="23"/>
  <c r="N18" i="23" s="1"/>
  <c r="L21" i="23"/>
  <c r="N21" i="23" s="1"/>
  <c r="Z116" i="23"/>
  <c r="AA117" i="23"/>
  <c r="N8" i="23"/>
  <c r="P8" i="23" s="1"/>
  <c r="N15" i="23"/>
  <c r="P15" i="23" s="1"/>
  <c r="M18" i="23"/>
  <c r="O18" i="23" s="1"/>
  <c r="M21" i="23"/>
  <c r="O21" i="23" s="1"/>
  <c r="Z115" i="23"/>
  <c r="AA116" i="23"/>
  <c r="AB117" i="23"/>
  <c r="AA115" i="23"/>
  <c r="AA118" i="23" s="1"/>
  <c r="AB116" i="23"/>
  <c r="AC117" i="23"/>
  <c r="AB115" i="23"/>
  <c r="AC116" i="23"/>
  <c r="AD117" i="23"/>
  <c r="AD118" i="23" s="1"/>
  <c r="L67" i="3"/>
  <c r="L50" i="3"/>
  <c r="J67" i="3"/>
  <c r="AE118" i="23" l="1"/>
  <c r="AC118" i="23"/>
  <c r="P31" i="23"/>
  <c r="P9" i="23"/>
  <c r="K54" i="23"/>
  <c r="O54" i="23" s="1"/>
  <c r="O53" i="23"/>
  <c r="M25" i="23"/>
  <c r="M32" i="23" s="1"/>
  <c r="K32" i="23"/>
  <c r="O32" i="23" s="1"/>
  <c r="J33" i="23"/>
  <c r="K26" i="23"/>
  <c r="K28" i="23"/>
  <c r="M9" i="23"/>
  <c r="K29" i="23"/>
  <c r="P12" i="23"/>
  <c r="K30" i="23"/>
  <c r="M22" i="23"/>
  <c r="M30" i="23" s="1"/>
  <c r="P18" i="23"/>
  <c r="N25" i="23"/>
  <c r="N32" i="23" s="1"/>
  <c r="L32" i="23"/>
  <c r="I33" i="23"/>
  <c r="L30" i="23"/>
  <c r="N22" i="23"/>
  <c r="N30" i="23" s="1"/>
  <c r="N28" i="23"/>
  <c r="L28" i="23"/>
  <c r="P28" i="23" s="1"/>
  <c r="L26" i="23"/>
  <c r="N9" i="23"/>
  <c r="N29" i="23" s="1"/>
  <c r="L29" i="23"/>
  <c r="P29" i="23" s="1"/>
  <c r="P19" i="23"/>
  <c r="O25" i="23"/>
  <c r="P16" i="23"/>
  <c r="M28" i="23"/>
  <c r="O8" i="23"/>
  <c r="AI112" i="25"/>
  <c r="AG112" i="25"/>
  <c r="AG114" i="25" s="1"/>
  <c r="AE112" i="25"/>
  <c r="AC112" i="25"/>
  <c r="AH112" i="25"/>
  <c r="AF112" i="25"/>
  <c r="AD112" i="25"/>
  <c r="AB112" i="25"/>
  <c r="AA112" i="25"/>
  <c r="Z112" i="25"/>
  <c r="AD111" i="25"/>
  <c r="AF111" i="25"/>
  <c r="AH111" i="25"/>
  <c r="AB111" i="25"/>
  <c r="Z111" i="25"/>
  <c r="Z114" i="25"/>
  <c r="Z115" i="25"/>
  <c r="Z116" i="25"/>
  <c r="Z113" i="25"/>
  <c r="P25" i="23" l="1"/>
  <c r="P32" i="23"/>
  <c r="O28" i="23"/>
  <c r="P30" i="23"/>
  <c r="I34" i="23"/>
  <c r="P22" i="23"/>
  <c r="K33" i="23"/>
  <c r="K34" i="23" s="1"/>
  <c r="O30" i="23"/>
  <c r="M29" i="23"/>
  <c r="M33" i="23" s="1"/>
  <c r="O9" i="23"/>
  <c r="L33" i="23"/>
  <c r="L34" i="23" s="1"/>
  <c r="J34" i="23"/>
  <c r="N26" i="23"/>
  <c r="M26" i="23"/>
  <c r="O26" i="23" s="1"/>
  <c r="N33" i="23"/>
  <c r="O22" i="23"/>
  <c r="AD113" i="25"/>
  <c r="AD114" i="25"/>
  <c r="AD115" i="25"/>
  <c r="AD116" i="25"/>
  <c r="AF116" i="25" s="1"/>
  <c r="AG113" i="25"/>
  <c r="AF114" i="25"/>
  <c r="AF115" i="25"/>
  <c r="AB113" i="25"/>
  <c r="AB114" i="25"/>
  <c r="AB115" i="25"/>
  <c r="AB116" i="25"/>
  <c r="P33" i="23" l="1"/>
  <c r="AF113" i="25"/>
  <c r="AH113" i="25" s="1"/>
  <c r="O29" i="23"/>
  <c r="O33" i="23"/>
  <c r="N34" i="23"/>
  <c r="J49" i="23"/>
  <c r="J66" i="23"/>
  <c r="P34" i="23"/>
  <c r="I49" i="23"/>
  <c r="I66" i="23"/>
  <c r="L49" i="23"/>
  <c r="L66" i="23"/>
  <c r="M34" i="23"/>
  <c r="K49" i="23"/>
  <c r="K66" i="23"/>
  <c r="P26" i="23"/>
  <c r="M49" i="23" l="1"/>
  <c r="O49" i="23" s="1"/>
  <c r="M66" i="23"/>
  <c r="O66" i="23" s="1"/>
  <c r="L50" i="23"/>
  <c r="L67" i="23" s="1"/>
  <c r="L52" i="23"/>
  <c r="J50" i="23"/>
  <c r="J52" i="23"/>
  <c r="L51" i="23"/>
  <c r="K50" i="23"/>
  <c r="J51" i="23"/>
  <c r="I50" i="23"/>
  <c r="O34" i="23"/>
  <c r="N49" i="23"/>
  <c r="P49" i="23" s="1"/>
  <c r="N66" i="23"/>
  <c r="P66" i="23" s="1"/>
  <c r="Z117" i="25"/>
  <c r="I53" i="25" s="1"/>
  <c r="AA116" i="25"/>
  <c r="Y116" i="25"/>
  <c r="AA115" i="25"/>
  <c r="Y115" i="25"/>
  <c r="AA114" i="25"/>
  <c r="Y114" i="25"/>
  <c r="AA113" i="25"/>
  <c r="Y113" i="25"/>
  <c r="AG116" i="25"/>
  <c r="AE116" i="25"/>
  <c r="AC115" i="25"/>
  <c r="Y116" i="24"/>
  <c r="Y117" i="24" s="1"/>
  <c r="X116" i="24"/>
  <c r="W116" i="24"/>
  <c r="Y115" i="24"/>
  <c r="X115" i="24"/>
  <c r="W115" i="24"/>
  <c r="Y114" i="24"/>
  <c r="X114" i="24"/>
  <c r="W114" i="24"/>
  <c r="Y113" i="24"/>
  <c r="X113" i="24"/>
  <c r="W113" i="24"/>
  <c r="AD112" i="24"/>
  <c r="AD116" i="24" s="1"/>
  <c r="AC112" i="24"/>
  <c r="AC114" i="24" s="1"/>
  <c r="AB112" i="24"/>
  <c r="AB114" i="24" s="1"/>
  <c r="AA112" i="24"/>
  <c r="AA115" i="24" s="1"/>
  <c r="Z112" i="24"/>
  <c r="Z115" i="24" s="1"/>
  <c r="Y112" i="24"/>
  <c r="X112" i="24"/>
  <c r="AB111" i="24"/>
  <c r="Z111" i="24"/>
  <c r="X111" i="24"/>
  <c r="Y117" i="22"/>
  <c r="X117" i="22"/>
  <c r="W117" i="22"/>
  <c r="Y116" i="22"/>
  <c r="X116" i="22"/>
  <c r="W116" i="22"/>
  <c r="Y115" i="22"/>
  <c r="X115" i="22"/>
  <c r="W115" i="22"/>
  <c r="Y114" i="22"/>
  <c r="X114" i="22"/>
  <c r="W114" i="22"/>
  <c r="AE113" i="22"/>
  <c r="AE117" i="22" s="1"/>
  <c r="AD113" i="22"/>
  <c r="AD117" i="22" s="1"/>
  <c r="AC113" i="22"/>
  <c r="AC116" i="22" s="1"/>
  <c r="AB113" i="22"/>
  <c r="AB116" i="22" s="1"/>
  <c r="AA113" i="22"/>
  <c r="AA116" i="22" s="1"/>
  <c r="Z113" i="22"/>
  <c r="Z117" i="22" s="1"/>
  <c r="Y113" i="22"/>
  <c r="X113" i="22"/>
  <c r="AD112" i="22"/>
  <c r="AB112" i="22"/>
  <c r="Z112" i="22"/>
  <c r="X112" i="22"/>
  <c r="L68" i="23" l="1"/>
  <c r="K68" i="23"/>
  <c r="K67" i="23"/>
  <c r="J67" i="23"/>
  <c r="J68" i="23"/>
  <c r="I67" i="23"/>
  <c r="I68" i="23"/>
  <c r="N51" i="23"/>
  <c r="M50" i="23"/>
  <c r="N50" i="23"/>
  <c r="N67" i="23" s="1"/>
  <c r="N52" i="23"/>
  <c r="P52" i="23" s="1"/>
  <c r="AD116" i="22"/>
  <c r="Y118" i="22"/>
  <c r="Z114" i="22"/>
  <c r="AD114" i="22"/>
  <c r="Z116" i="22"/>
  <c r="Z116" i="24"/>
  <c r="AA117" i="25"/>
  <c r="X117" i="24"/>
  <c r="X118" i="22"/>
  <c r="AE114" i="22"/>
  <c r="AE116" i="22"/>
  <c r="Z113" i="24"/>
  <c r="AD114" i="24"/>
  <c r="AE113" i="25"/>
  <c r="AE115" i="25"/>
  <c r="AA115" i="22"/>
  <c r="AC114" i="25"/>
  <c r="AD117" i="25"/>
  <c r="M53" i="25" s="1"/>
  <c r="AG115" i="25"/>
  <c r="AE114" i="25"/>
  <c r="AC116" i="25"/>
  <c r="AC113" i="25"/>
  <c r="AB115" i="24"/>
  <c r="AA113" i="24"/>
  <c r="AC115" i="24"/>
  <c r="AA116" i="24"/>
  <c r="AB113" i="24"/>
  <c r="Z114" i="24"/>
  <c r="AD115" i="24"/>
  <c r="AB116" i="24"/>
  <c r="AC113" i="24"/>
  <c r="AA114" i="24"/>
  <c r="AC116" i="24"/>
  <c r="AD113" i="24"/>
  <c r="AA117" i="22"/>
  <c r="AB115" i="22"/>
  <c r="AB117" i="22"/>
  <c r="AC115" i="22"/>
  <c r="AC117" i="22"/>
  <c r="AA114" i="22"/>
  <c r="AD115" i="22"/>
  <c r="AD118" i="22" s="1"/>
  <c r="AB114" i="22"/>
  <c r="AE115" i="22"/>
  <c r="AC114" i="22"/>
  <c r="Z115" i="22"/>
  <c r="K52" i="24"/>
  <c r="Z117" i="24" l="1"/>
  <c r="N68" i="23"/>
  <c r="P68" i="23" s="1"/>
  <c r="M68" i="23"/>
  <c r="O68" i="23" s="1"/>
  <c r="M67" i="23"/>
  <c r="O67" i="23" s="1"/>
  <c r="P67" i="23"/>
  <c r="P50" i="23"/>
  <c r="O50" i="23"/>
  <c r="P51" i="23"/>
  <c r="Z118" i="22"/>
  <c r="AE118" i="22"/>
  <c r="AF117" i="25"/>
  <c r="O53" i="25" s="1"/>
  <c r="O54" i="25" s="1"/>
  <c r="AE117" i="25"/>
  <c r="AC117" i="24"/>
  <c r="AA117" i="24"/>
  <c r="AB117" i="25"/>
  <c r="K53" i="25" s="1"/>
  <c r="K54" i="25" s="1"/>
  <c r="AC117" i="25"/>
  <c r="AG117" i="25"/>
  <c r="AD117" i="24"/>
  <c r="AB117" i="24"/>
  <c r="AB118" i="22"/>
  <c r="AA118" i="22"/>
  <c r="AC118" i="22"/>
  <c r="K8" i="22"/>
  <c r="K9" i="22"/>
  <c r="I47" i="22"/>
  <c r="L20" i="3"/>
  <c r="K20" i="3"/>
  <c r="K21" i="3"/>
  <c r="K9" i="3"/>
  <c r="K8" i="3"/>
  <c r="K21" i="25"/>
  <c r="K20" i="25"/>
  <c r="K19" i="25"/>
  <c r="M19" i="25" s="1"/>
  <c r="O19" i="25" s="1"/>
  <c r="Q19" i="25" s="1"/>
  <c r="K18" i="25"/>
  <c r="M18" i="25" s="1"/>
  <c r="O18" i="25" s="1"/>
  <c r="Q18" i="25" s="1"/>
  <c r="K20" i="24"/>
  <c r="M20" i="24" s="1"/>
  <c r="O20" i="24" s="1"/>
  <c r="K19" i="24"/>
  <c r="M19" i="24" s="1"/>
  <c r="O19" i="24" s="1"/>
  <c r="K18" i="24"/>
  <c r="M18" i="24" s="1"/>
  <c r="O18" i="24" s="1"/>
  <c r="K21" i="22"/>
  <c r="M21" i="22" s="1"/>
  <c r="K20" i="22"/>
  <c r="M20" i="22" s="1"/>
  <c r="K18" i="22"/>
  <c r="M18" i="22" s="1"/>
  <c r="L18" i="3"/>
  <c r="K19" i="3"/>
  <c r="K18" i="3"/>
  <c r="K8" i="25"/>
  <c r="K10" i="25"/>
  <c r="K12" i="25"/>
  <c r="M12" i="25" s="1"/>
  <c r="O12" i="25" s="1"/>
  <c r="Q12" i="25" s="1"/>
  <c r="K14" i="25"/>
  <c r="M14" i="25" s="1"/>
  <c r="O14" i="25" s="1"/>
  <c r="Q14" i="25" s="1"/>
  <c r="S14" i="25" s="1"/>
  <c r="K16" i="25"/>
  <c r="M16" i="25" s="1"/>
  <c r="K21" i="24"/>
  <c r="M21" i="24" s="1"/>
  <c r="K8" i="24"/>
  <c r="K12" i="24"/>
  <c r="M12" i="24" s="1"/>
  <c r="O12" i="24" s="1"/>
  <c r="K14" i="24"/>
  <c r="K16" i="24"/>
  <c r="M16" i="24" s="1"/>
  <c r="O16" i="24" s="1"/>
  <c r="J25" i="22"/>
  <c r="L25" i="22" s="1"/>
  <c r="L32" i="22" s="1"/>
  <c r="J24" i="22"/>
  <c r="L24" i="22" s="1"/>
  <c r="L31" i="22" s="1"/>
  <c r="J22" i="22"/>
  <c r="J23" i="22"/>
  <c r="J30" i="22" s="1"/>
  <c r="L23" i="22"/>
  <c r="N23" i="22" s="1"/>
  <c r="L9" i="22"/>
  <c r="N9" i="22" s="1"/>
  <c r="L11" i="22"/>
  <c r="L13" i="22"/>
  <c r="L15" i="22"/>
  <c r="N15" i="22" s="1"/>
  <c r="L17" i="22"/>
  <c r="N17" i="22" s="1"/>
  <c r="L8" i="22"/>
  <c r="L10" i="22"/>
  <c r="N10" i="22" s="1"/>
  <c r="L12" i="22"/>
  <c r="N12" i="22" s="1"/>
  <c r="L16" i="22"/>
  <c r="N16" i="22" s="1"/>
  <c r="L18" i="22"/>
  <c r="L19" i="22"/>
  <c r="N19" i="22" s="1"/>
  <c r="L20" i="22"/>
  <c r="L21" i="22"/>
  <c r="N21" i="22" s="1"/>
  <c r="K19" i="22"/>
  <c r="K12" i="22"/>
  <c r="M12" i="22" s="1"/>
  <c r="K14" i="22"/>
  <c r="M14" i="22" s="1"/>
  <c r="K10" i="3"/>
  <c r="K12" i="3"/>
  <c r="K14" i="3"/>
  <c r="K16" i="3"/>
  <c r="J25" i="25"/>
  <c r="L25" i="25" s="1"/>
  <c r="L32" i="25" s="1"/>
  <c r="J24" i="25"/>
  <c r="L24" i="25" s="1"/>
  <c r="L31" i="25" s="1"/>
  <c r="J22" i="25"/>
  <c r="L22" i="25"/>
  <c r="L30" i="25" s="1"/>
  <c r="L23" i="25"/>
  <c r="L9" i="25"/>
  <c r="L11" i="25"/>
  <c r="N11" i="25" s="1"/>
  <c r="P11" i="25" s="1"/>
  <c r="R11" i="25" s="1"/>
  <c r="L13" i="25"/>
  <c r="N13" i="25" s="1"/>
  <c r="L15" i="25"/>
  <c r="N15" i="25" s="1"/>
  <c r="P15" i="25" s="1"/>
  <c r="R15" i="25" s="1"/>
  <c r="L17" i="25"/>
  <c r="N17" i="25" s="1"/>
  <c r="P17" i="25" s="1"/>
  <c r="R17" i="25" s="1"/>
  <c r="L8" i="25"/>
  <c r="L10" i="25"/>
  <c r="L12" i="25"/>
  <c r="L14" i="25"/>
  <c r="N14" i="25" s="1"/>
  <c r="P14" i="25" s="1"/>
  <c r="R14" i="25" s="1"/>
  <c r="L16" i="25"/>
  <c r="L18" i="25"/>
  <c r="N18" i="25" s="1"/>
  <c r="P18" i="25" s="1"/>
  <c r="L19" i="25"/>
  <c r="N19" i="25" s="1"/>
  <c r="P19" i="25" s="1"/>
  <c r="R19" i="25" s="1"/>
  <c r="L20" i="25"/>
  <c r="L21" i="25"/>
  <c r="N21" i="25" s="1"/>
  <c r="P21" i="25" s="1"/>
  <c r="R21" i="25" s="1"/>
  <c r="I25" i="25"/>
  <c r="K25" i="25" s="1"/>
  <c r="K24" i="25"/>
  <c r="K22" i="25"/>
  <c r="K23" i="25"/>
  <c r="M23" i="25" s="1"/>
  <c r="O23" i="25" s="1"/>
  <c r="Q23" i="25" s="1"/>
  <c r="K9" i="25"/>
  <c r="K11" i="25"/>
  <c r="K13" i="25"/>
  <c r="M13" i="25" s="1"/>
  <c r="O13" i="25" s="1"/>
  <c r="Q13" i="25" s="1"/>
  <c r="K15" i="25"/>
  <c r="M15" i="25" s="1"/>
  <c r="O15" i="25" s="1"/>
  <c r="Q15" i="25" s="1"/>
  <c r="K17" i="25"/>
  <c r="M17" i="25" s="1"/>
  <c r="O17" i="25" s="1"/>
  <c r="Q17" i="25" s="1"/>
  <c r="J25" i="24"/>
  <c r="L25" i="24" s="1"/>
  <c r="L32" i="24" s="1"/>
  <c r="J24" i="24"/>
  <c r="L24" i="24" s="1"/>
  <c r="L31" i="24" s="1"/>
  <c r="J22" i="24"/>
  <c r="L22" i="24" s="1"/>
  <c r="J23" i="24"/>
  <c r="L23" i="24" s="1"/>
  <c r="N23" i="24" s="1"/>
  <c r="P23" i="24" s="1"/>
  <c r="L9" i="24"/>
  <c r="L11" i="24"/>
  <c r="N11" i="24" s="1"/>
  <c r="P11" i="24" s="1"/>
  <c r="L13" i="24"/>
  <c r="N13" i="24" s="1"/>
  <c r="P13" i="24" s="1"/>
  <c r="R13" i="24" s="1"/>
  <c r="L15" i="24"/>
  <c r="N15" i="24" s="1"/>
  <c r="P15" i="24" s="1"/>
  <c r="L17" i="24"/>
  <c r="N17" i="24" s="1"/>
  <c r="P17" i="24" s="1"/>
  <c r="R17" i="24" s="1"/>
  <c r="L8" i="24"/>
  <c r="L10" i="24"/>
  <c r="N10" i="24" s="1"/>
  <c r="P10" i="24" s="1"/>
  <c r="L12" i="24"/>
  <c r="N12" i="24" s="1"/>
  <c r="P12" i="24" s="1"/>
  <c r="L14" i="24"/>
  <c r="N14" i="24" s="1"/>
  <c r="P14" i="24" s="1"/>
  <c r="L16" i="24"/>
  <c r="N16" i="24" s="1"/>
  <c r="P16" i="24" s="1"/>
  <c r="L18" i="24"/>
  <c r="N18" i="24" s="1"/>
  <c r="P18" i="24" s="1"/>
  <c r="L19" i="24"/>
  <c r="N19" i="24" s="1"/>
  <c r="P19" i="24" s="1"/>
  <c r="L20" i="24"/>
  <c r="N20" i="24" s="1"/>
  <c r="P20" i="24" s="1"/>
  <c r="L21" i="24"/>
  <c r="K32" i="24"/>
  <c r="I24" i="24"/>
  <c r="K24" i="24" s="1"/>
  <c r="K31" i="24" s="1"/>
  <c r="I22" i="24"/>
  <c r="K22" i="24" s="1"/>
  <c r="I23" i="24"/>
  <c r="K23" i="24" s="1"/>
  <c r="K9" i="24"/>
  <c r="K11" i="24"/>
  <c r="M11" i="24" s="1"/>
  <c r="O11" i="24" s="1"/>
  <c r="K15" i="24"/>
  <c r="K17" i="24"/>
  <c r="M17" i="24" s="1"/>
  <c r="O17" i="24" s="1"/>
  <c r="I25" i="22"/>
  <c r="K25" i="22" s="1"/>
  <c r="K32" i="22" s="1"/>
  <c r="I24" i="22"/>
  <c r="I31" i="22" s="1"/>
  <c r="K24" i="22"/>
  <c r="K31" i="22" s="1"/>
  <c r="I22" i="22"/>
  <c r="K22" i="22" s="1"/>
  <c r="I23" i="22"/>
  <c r="K23" i="22" s="1"/>
  <c r="K11" i="22"/>
  <c r="K13" i="22"/>
  <c r="M13" i="22" s="1"/>
  <c r="K15" i="22"/>
  <c r="M15" i="22" s="1"/>
  <c r="K17" i="22"/>
  <c r="K56" i="25"/>
  <c r="I47" i="25"/>
  <c r="J47" i="25"/>
  <c r="E17" i="25"/>
  <c r="E15" i="25"/>
  <c r="E13" i="25"/>
  <c r="E11" i="25"/>
  <c r="E9" i="25"/>
  <c r="A8" i="25"/>
  <c r="I47" i="24"/>
  <c r="J47" i="24"/>
  <c r="E17" i="24"/>
  <c r="E15" i="24"/>
  <c r="E13" i="24"/>
  <c r="E11" i="24"/>
  <c r="E9" i="24"/>
  <c r="A8" i="24"/>
  <c r="J47" i="22"/>
  <c r="K56" i="22"/>
  <c r="M56" i="22" s="1"/>
  <c r="E17" i="22"/>
  <c r="E15" i="22"/>
  <c r="E13" i="22"/>
  <c r="E11" i="22"/>
  <c r="E9" i="22"/>
  <c r="A8" i="22"/>
  <c r="K11" i="3"/>
  <c r="K13" i="3"/>
  <c r="K15" i="3"/>
  <c r="K17" i="3"/>
  <c r="I22" i="3"/>
  <c r="I23" i="3"/>
  <c r="K23" i="3" s="1"/>
  <c r="I24" i="3"/>
  <c r="K24" i="3" s="1"/>
  <c r="I25" i="3"/>
  <c r="K25" i="3" s="1"/>
  <c r="K47" i="3"/>
  <c r="L9" i="3"/>
  <c r="L10" i="3"/>
  <c r="L11" i="3"/>
  <c r="L12" i="3"/>
  <c r="L13" i="3"/>
  <c r="L14" i="3"/>
  <c r="L15" i="3"/>
  <c r="L16" i="3"/>
  <c r="L17" i="3"/>
  <c r="J22" i="3"/>
  <c r="J23" i="3"/>
  <c r="L23" i="3" s="1"/>
  <c r="J24" i="3"/>
  <c r="J31" i="3" s="1"/>
  <c r="L31" i="3" s="1"/>
  <c r="J25" i="3"/>
  <c r="J32" i="3" s="1"/>
  <c r="L32" i="3" s="1"/>
  <c r="J47" i="3"/>
  <c r="L47" i="3" s="1"/>
  <c r="X114" i="3"/>
  <c r="X115" i="3"/>
  <c r="X116" i="3"/>
  <c r="X117" i="3"/>
  <c r="K56" i="3"/>
  <c r="L65" i="3"/>
  <c r="K65" i="3"/>
  <c r="L64" i="3"/>
  <c r="K64" i="3"/>
  <c r="L63" i="3"/>
  <c r="K63" i="3"/>
  <c r="L62" i="3"/>
  <c r="K62" i="3"/>
  <c r="L61" i="3"/>
  <c r="K61" i="3"/>
  <c r="L60" i="3"/>
  <c r="K60" i="3"/>
  <c r="L59" i="3"/>
  <c r="K59" i="3"/>
  <c r="L58" i="3"/>
  <c r="K58" i="3"/>
  <c r="L57" i="3"/>
  <c r="K57" i="3"/>
  <c r="L56" i="3"/>
  <c r="L46" i="3"/>
  <c r="K46" i="3"/>
  <c r="L45" i="3"/>
  <c r="K45" i="3"/>
  <c r="L44" i="3"/>
  <c r="K44" i="3"/>
  <c r="L43" i="3"/>
  <c r="K43" i="3"/>
  <c r="L42" i="3"/>
  <c r="K42" i="3"/>
  <c r="L41" i="3"/>
  <c r="K41" i="3"/>
  <c r="L39" i="3"/>
  <c r="K39" i="3"/>
  <c r="L38" i="3"/>
  <c r="K38" i="3"/>
  <c r="L37" i="3"/>
  <c r="K37" i="3"/>
  <c r="L36" i="3"/>
  <c r="K36" i="3"/>
  <c r="L21" i="3"/>
  <c r="L19" i="3"/>
  <c r="E17" i="3"/>
  <c r="E15" i="3"/>
  <c r="E13" i="3"/>
  <c r="E11" i="3"/>
  <c r="E9" i="3"/>
  <c r="AG112" i="24"/>
  <c r="AG114" i="24" s="1"/>
  <c r="AF112" i="24"/>
  <c r="AF114" i="24" s="1"/>
  <c r="AE112" i="24"/>
  <c r="AE115" i="24" s="1"/>
  <c r="AF111" i="24"/>
  <c r="AD111" i="24"/>
  <c r="AB113" i="3"/>
  <c r="AB115" i="3" s="1"/>
  <c r="Y117" i="3"/>
  <c r="W117" i="3"/>
  <c r="AE113" i="3"/>
  <c r="AE117" i="3" s="1"/>
  <c r="Y116" i="3"/>
  <c r="W116" i="3"/>
  <c r="AA113" i="3"/>
  <c r="AA115" i="3" s="1"/>
  <c r="Z113" i="3"/>
  <c r="Z115" i="3" s="1"/>
  <c r="Y115" i="3"/>
  <c r="Y114" i="3"/>
  <c r="W115" i="3"/>
  <c r="AC113" i="3"/>
  <c r="AC116" i="3" s="1"/>
  <c r="W114" i="3"/>
  <c r="AG113" i="3"/>
  <c r="AG114" i="3" s="1"/>
  <c r="AF113" i="3"/>
  <c r="AF117" i="3" s="1"/>
  <c r="AD113" i="3"/>
  <c r="AD115" i="3" s="1"/>
  <c r="Y113" i="3"/>
  <c r="X113" i="3"/>
  <c r="AF112" i="3"/>
  <c r="AD112" i="3"/>
  <c r="AB112" i="3"/>
  <c r="Z112" i="3"/>
  <c r="X112" i="3"/>
  <c r="AG117" i="3"/>
  <c r="AG113" i="22"/>
  <c r="AG114" i="22" s="1"/>
  <c r="AF113" i="22"/>
  <c r="AF117" i="22" s="1"/>
  <c r="AF112" i="22"/>
  <c r="T65" i="25"/>
  <c r="AI116" i="25" s="1"/>
  <c r="S65" i="25"/>
  <c r="AH116" i="25" s="1"/>
  <c r="T64" i="25"/>
  <c r="AI115" i="25" s="1"/>
  <c r="S64" i="25"/>
  <c r="AH115" i="25" s="1"/>
  <c r="T63" i="25"/>
  <c r="AI114" i="25" s="1"/>
  <c r="S63" i="25"/>
  <c r="AH114" i="25" s="1"/>
  <c r="T62" i="25"/>
  <c r="AI113" i="25" s="1"/>
  <c r="S62" i="25"/>
  <c r="T61" i="25"/>
  <c r="S61" i="25"/>
  <c r="T60" i="25"/>
  <c r="S60" i="25"/>
  <c r="T59" i="25"/>
  <c r="S59" i="25"/>
  <c r="T58" i="25"/>
  <c r="S58" i="25"/>
  <c r="T57" i="25"/>
  <c r="S57" i="25"/>
  <c r="T56" i="25"/>
  <c r="T46" i="25"/>
  <c r="S46" i="25"/>
  <c r="T45" i="25"/>
  <c r="S45" i="25"/>
  <c r="T44" i="25"/>
  <c r="S44" i="25"/>
  <c r="T43" i="25"/>
  <c r="S43" i="25"/>
  <c r="T42" i="25"/>
  <c r="S42" i="25"/>
  <c r="T41" i="25"/>
  <c r="S41" i="25"/>
  <c r="T39" i="25"/>
  <c r="S39" i="25"/>
  <c r="T38" i="25"/>
  <c r="S38" i="25"/>
  <c r="T37" i="25"/>
  <c r="S37" i="25"/>
  <c r="T36" i="25"/>
  <c r="S36" i="25"/>
  <c r="R47" i="25"/>
  <c r="Q47" i="25"/>
  <c r="P47" i="25"/>
  <c r="L47" i="25"/>
  <c r="N47" i="25"/>
  <c r="O47" i="25"/>
  <c r="M47" i="25"/>
  <c r="K47" i="25"/>
  <c r="R65" i="24"/>
  <c r="Q65" i="24"/>
  <c r="R64" i="24"/>
  <c r="Q64" i="24"/>
  <c r="R63" i="24"/>
  <c r="Q63" i="24"/>
  <c r="R62" i="24"/>
  <c r="Q62" i="24"/>
  <c r="R61" i="24"/>
  <c r="Q61" i="24"/>
  <c r="R60" i="24"/>
  <c r="Q60" i="24"/>
  <c r="R59" i="24"/>
  <c r="Q59" i="24"/>
  <c r="R58" i="24"/>
  <c r="Q58" i="24"/>
  <c r="R57" i="24"/>
  <c r="Q57" i="24"/>
  <c r="R56" i="24"/>
  <c r="R46" i="24"/>
  <c r="Q46" i="24"/>
  <c r="R45" i="24"/>
  <c r="Q45" i="24"/>
  <c r="R44" i="24"/>
  <c r="Q44" i="24"/>
  <c r="R43" i="24"/>
  <c r="Q43" i="24"/>
  <c r="R42" i="24"/>
  <c r="Q42" i="24"/>
  <c r="R41" i="24"/>
  <c r="Q41" i="24"/>
  <c r="R39" i="24"/>
  <c r="Q39" i="24"/>
  <c r="R38" i="24"/>
  <c r="Q38" i="24"/>
  <c r="R37" i="24"/>
  <c r="Q37" i="24"/>
  <c r="R36" i="24"/>
  <c r="Q36" i="24"/>
  <c r="P47" i="24"/>
  <c r="O47" i="24"/>
  <c r="N47" i="24"/>
  <c r="M47" i="24"/>
  <c r="L47" i="24"/>
  <c r="K47" i="24"/>
  <c r="N65" i="22"/>
  <c r="M65" i="22"/>
  <c r="N64" i="22"/>
  <c r="M64" i="22"/>
  <c r="N63" i="22"/>
  <c r="M63" i="22"/>
  <c r="N62" i="22"/>
  <c r="M62" i="22"/>
  <c r="N61" i="22"/>
  <c r="M61" i="22"/>
  <c r="N60" i="22"/>
  <c r="M60" i="22"/>
  <c r="N59" i="22"/>
  <c r="M59" i="22"/>
  <c r="N58" i="22"/>
  <c r="M58" i="22"/>
  <c r="N57" i="22"/>
  <c r="M57" i="22"/>
  <c r="N56" i="22"/>
  <c r="N46" i="22"/>
  <c r="M46" i="22"/>
  <c r="N45" i="22"/>
  <c r="M45" i="22"/>
  <c r="N44" i="22"/>
  <c r="M44" i="22"/>
  <c r="N43" i="22"/>
  <c r="M43" i="22"/>
  <c r="N42" i="22"/>
  <c r="M42" i="22"/>
  <c r="N41" i="22"/>
  <c r="M41" i="22"/>
  <c r="N39" i="22"/>
  <c r="M39" i="22"/>
  <c r="N38" i="22"/>
  <c r="M38" i="22"/>
  <c r="N37" i="22"/>
  <c r="M37" i="22"/>
  <c r="N36" i="22"/>
  <c r="M36" i="22"/>
  <c r="L47" i="22"/>
  <c r="K47" i="22"/>
  <c r="T53" i="25"/>
  <c r="T54" i="25"/>
  <c r="R53" i="24"/>
  <c r="R54" i="24"/>
  <c r="AG115" i="3"/>
  <c r="M24" i="22"/>
  <c r="I53" i="22"/>
  <c r="I31" i="3"/>
  <c r="K31" i="3" s="1"/>
  <c r="AF113" i="24"/>
  <c r="AF116" i="24"/>
  <c r="Q20" i="24"/>
  <c r="L22" i="3"/>
  <c r="L24" i="3"/>
  <c r="AB116" i="3"/>
  <c r="I53" i="24"/>
  <c r="J31" i="24"/>
  <c r="N47" i="22" l="1"/>
  <c r="K22" i="3"/>
  <c r="I30" i="3"/>
  <c r="O16" i="25"/>
  <c r="Q16" i="25" s="1"/>
  <c r="K31" i="25"/>
  <c r="K26" i="25"/>
  <c r="K30" i="25"/>
  <c r="J32" i="24"/>
  <c r="L25" i="3"/>
  <c r="O53" i="24"/>
  <c r="O54" i="24" s="1"/>
  <c r="M8" i="25"/>
  <c r="O8" i="25" s="1"/>
  <c r="S16" i="25"/>
  <c r="M47" i="22"/>
  <c r="J32" i="22"/>
  <c r="N32" i="22" s="1"/>
  <c r="Q16" i="24"/>
  <c r="N21" i="24"/>
  <c r="P21" i="24" s="1"/>
  <c r="Q12" i="24"/>
  <c r="J31" i="25"/>
  <c r="R12" i="24"/>
  <c r="AC117" i="3"/>
  <c r="AC118" i="3" s="1"/>
  <c r="L22" i="22"/>
  <c r="L30" i="22" s="1"/>
  <c r="N30" i="22" s="1"/>
  <c r="O21" i="24"/>
  <c r="Q21" i="24" s="1"/>
  <c r="AG116" i="3"/>
  <c r="I32" i="24"/>
  <c r="R47" i="24"/>
  <c r="I29" i="24"/>
  <c r="M19" i="22"/>
  <c r="AC115" i="3"/>
  <c r="AB114" i="3"/>
  <c r="AC114" i="3"/>
  <c r="AB117" i="3"/>
  <c r="R15" i="24"/>
  <c r="X118" i="3"/>
  <c r="I53" i="3" s="1"/>
  <c r="N22" i="25"/>
  <c r="M17" i="22"/>
  <c r="J28" i="3"/>
  <c r="L28" i="3" s="1"/>
  <c r="L8" i="3"/>
  <c r="T17" i="25"/>
  <c r="K29" i="22"/>
  <c r="M9" i="22"/>
  <c r="N8" i="24"/>
  <c r="L28" i="24"/>
  <c r="M8" i="24"/>
  <c r="O8" i="24" s="1"/>
  <c r="N8" i="22"/>
  <c r="L29" i="24"/>
  <c r="N8" i="25"/>
  <c r="P8" i="25" s="1"/>
  <c r="L28" i="25"/>
  <c r="I30" i="24"/>
  <c r="AG115" i="22"/>
  <c r="J26" i="24"/>
  <c r="R11" i="24"/>
  <c r="Y118" i="3"/>
  <c r="K30" i="22"/>
  <c r="J31" i="22"/>
  <c r="N31" i="22" s="1"/>
  <c r="AF116" i="3"/>
  <c r="J30" i="3"/>
  <c r="L30" i="3" s="1"/>
  <c r="P22" i="25"/>
  <c r="K28" i="25"/>
  <c r="R18" i="24"/>
  <c r="AF115" i="3"/>
  <c r="K30" i="24"/>
  <c r="I29" i="3"/>
  <c r="K29" i="3" s="1"/>
  <c r="I29" i="22"/>
  <c r="M9" i="24"/>
  <c r="K29" i="25"/>
  <c r="M25" i="25"/>
  <c r="M32" i="25" s="1"/>
  <c r="K32" i="25"/>
  <c r="L29" i="25"/>
  <c r="L29" i="22"/>
  <c r="Q19" i="24"/>
  <c r="J29" i="22"/>
  <c r="N20" i="22"/>
  <c r="AF114" i="3"/>
  <c r="J32" i="25"/>
  <c r="M8" i="22"/>
  <c r="N13" i="22"/>
  <c r="R23" i="24"/>
  <c r="AI117" i="25"/>
  <c r="N22" i="24"/>
  <c r="N30" i="24" s="1"/>
  <c r="L30" i="24"/>
  <c r="AH117" i="25"/>
  <c r="Q53" i="25" s="1"/>
  <c r="AE114" i="24"/>
  <c r="AE113" i="24"/>
  <c r="AA114" i="3"/>
  <c r="AA116" i="3"/>
  <c r="AA117" i="3"/>
  <c r="S23" i="25"/>
  <c r="J30" i="25"/>
  <c r="L26" i="24"/>
  <c r="J30" i="24"/>
  <c r="M22" i="24"/>
  <c r="M31" i="22"/>
  <c r="AF115" i="24"/>
  <c r="AG113" i="24"/>
  <c r="AG116" i="22"/>
  <c r="AG117" i="22"/>
  <c r="AF115" i="22"/>
  <c r="P13" i="25"/>
  <c r="R13" i="25" s="1"/>
  <c r="M11" i="25"/>
  <c r="O11" i="25" s="1"/>
  <c r="Q11" i="25" s="1"/>
  <c r="N16" i="25"/>
  <c r="P16" i="25" s="1"/>
  <c r="M15" i="24"/>
  <c r="O15" i="24" s="1"/>
  <c r="N24" i="25"/>
  <c r="M20" i="25"/>
  <c r="O20" i="25" s="1"/>
  <c r="Q20" i="25" s="1"/>
  <c r="N20" i="25"/>
  <c r="P20" i="25" s="1"/>
  <c r="R20" i="25" s="1"/>
  <c r="N25" i="25"/>
  <c r="N32" i="25" s="1"/>
  <c r="N24" i="22"/>
  <c r="N10" i="25"/>
  <c r="P10" i="25" s="1"/>
  <c r="R10" i="25" s="1"/>
  <c r="I31" i="24"/>
  <c r="K30" i="3"/>
  <c r="AF114" i="22"/>
  <c r="M23" i="22"/>
  <c r="J29" i="25"/>
  <c r="M25" i="22"/>
  <c r="T47" i="25"/>
  <c r="M14" i="24"/>
  <c r="O14" i="24" s="1"/>
  <c r="I29" i="25"/>
  <c r="S15" i="25"/>
  <c r="N18" i="22"/>
  <c r="S47" i="25"/>
  <c r="AG115" i="24"/>
  <c r="M53" i="24"/>
  <c r="M54" i="24" s="1"/>
  <c r="I30" i="22"/>
  <c r="J29" i="24"/>
  <c r="I26" i="24"/>
  <c r="Q47" i="24"/>
  <c r="R19" i="24"/>
  <c r="AG116" i="24"/>
  <c r="AF117" i="24"/>
  <c r="I32" i="22"/>
  <c r="M32" i="22" s="1"/>
  <c r="N25" i="22"/>
  <c r="N25" i="24"/>
  <c r="N32" i="24" s="1"/>
  <c r="R18" i="25"/>
  <c r="T18" i="25" s="1"/>
  <c r="M21" i="25"/>
  <c r="O21" i="25" s="1"/>
  <c r="Q21" i="25" s="1"/>
  <c r="R16" i="24"/>
  <c r="T11" i="25"/>
  <c r="M10" i="25"/>
  <c r="Q17" i="24"/>
  <c r="R10" i="24"/>
  <c r="I26" i="3"/>
  <c r="K53" i="22"/>
  <c r="M53" i="22" s="1"/>
  <c r="K54" i="22" s="1"/>
  <c r="T19" i="25"/>
  <c r="R14" i="24"/>
  <c r="M22" i="22"/>
  <c r="AF116" i="22"/>
  <c r="AG118" i="3"/>
  <c r="M25" i="24"/>
  <c r="M32" i="24" s="1"/>
  <c r="N9" i="25"/>
  <c r="N29" i="25" s="1"/>
  <c r="L14" i="22"/>
  <c r="N9" i="24"/>
  <c r="N29" i="24" s="1"/>
  <c r="M9" i="25"/>
  <c r="Q11" i="24"/>
  <c r="K16" i="22"/>
  <c r="M16" i="22" s="1"/>
  <c r="T21" i="25"/>
  <c r="AE115" i="3"/>
  <c r="Q18" i="24"/>
  <c r="I32" i="3"/>
  <c r="K32" i="3" s="1"/>
  <c r="K53" i="24"/>
  <c r="K54" i="24" s="1"/>
  <c r="Z116" i="3"/>
  <c r="AD114" i="3"/>
  <c r="N12" i="25"/>
  <c r="N23" i="25"/>
  <c r="N30" i="25" s="1"/>
  <c r="K10" i="24"/>
  <c r="K28" i="24" s="1"/>
  <c r="I28" i="24"/>
  <c r="O25" i="25"/>
  <c r="O32" i="25" s="1"/>
  <c r="Z114" i="3"/>
  <c r="AE114" i="3"/>
  <c r="J28" i="24"/>
  <c r="I32" i="25"/>
  <c r="S17" i="25"/>
  <c r="S19" i="25"/>
  <c r="T14" i="25"/>
  <c r="Z117" i="3"/>
  <c r="S13" i="25"/>
  <c r="AD117" i="3"/>
  <c r="AD116" i="3"/>
  <c r="AE116" i="24"/>
  <c r="M22" i="25"/>
  <c r="M30" i="25" s="1"/>
  <c r="R22" i="25"/>
  <c r="K28" i="3"/>
  <c r="N24" i="24"/>
  <c r="N31" i="24" s="1"/>
  <c r="K10" i="22"/>
  <c r="I26" i="22"/>
  <c r="S18" i="25"/>
  <c r="J29" i="3"/>
  <c r="L29" i="3" s="1"/>
  <c r="L26" i="25"/>
  <c r="R20" i="24"/>
  <c r="T15" i="25"/>
  <c r="J26" i="22"/>
  <c r="AE116" i="3"/>
  <c r="N11" i="22"/>
  <c r="M11" i="22"/>
  <c r="K13" i="24"/>
  <c r="M13" i="24" s="1"/>
  <c r="O13" i="24" s="1"/>
  <c r="M23" i="24"/>
  <c r="M24" i="25"/>
  <c r="M31" i="25" s="1"/>
  <c r="J26" i="3"/>
  <c r="L26" i="3" s="1"/>
  <c r="M24" i="24"/>
  <c r="M31" i="24" s="1"/>
  <c r="I54" i="24"/>
  <c r="K56" i="24"/>
  <c r="M56" i="25"/>
  <c r="K53" i="3" l="1"/>
  <c r="K54" i="3" s="1"/>
  <c r="I54" i="3"/>
  <c r="AB118" i="3"/>
  <c r="M28" i="25"/>
  <c r="R16" i="25"/>
  <c r="T16" i="25" s="1"/>
  <c r="P26" i="25"/>
  <c r="P25" i="24"/>
  <c r="P32" i="24" s="1"/>
  <c r="R32" i="24" s="1"/>
  <c r="K26" i="3"/>
  <c r="R21" i="24"/>
  <c r="N28" i="24"/>
  <c r="L26" i="22"/>
  <c r="N26" i="22" s="1"/>
  <c r="AF118" i="3"/>
  <c r="M29" i="25"/>
  <c r="K29" i="24"/>
  <c r="K33" i="24" s="1"/>
  <c r="M29" i="24"/>
  <c r="S20" i="25"/>
  <c r="N22" i="22"/>
  <c r="K26" i="22"/>
  <c r="M26" i="22" s="1"/>
  <c r="L28" i="22"/>
  <c r="M29" i="22"/>
  <c r="N29" i="22"/>
  <c r="I33" i="22"/>
  <c r="J33" i="22"/>
  <c r="J34" i="22" s="1"/>
  <c r="J49" i="22" s="1"/>
  <c r="N28" i="25"/>
  <c r="Q8" i="25"/>
  <c r="S8" i="25" s="1"/>
  <c r="O9" i="24"/>
  <c r="O29" i="24" s="1"/>
  <c r="P24" i="25"/>
  <c r="N31" i="25"/>
  <c r="Q53" i="24"/>
  <c r="P22" i="24"/>
  <c r="P30" i="24" s="1"/>
  <c r="R30" i="24" s="1"/>
  <c r="P8" i="24"/>
  <c r="P28" i="24" s="1"/>
  <c r="S11" i="25"/>
  <c r="AA118" i="3"/>
  <c r="K28" i="22"/>
  <c r="K33" i="22" s="1"/>
  <c r="O22" i="24"/>
  <c r="Q22" i="24" s="1"/>
  <c r="M30" i="24"/>
  <c r="I34" i="25"/>
  <c r="I49" i="25" s="1"/>
  <c r="I50" i="25" s="1"/>
  <c r="J33" i="24"/>
  <c r="J34" i="24" s="1"/>
  <c r="AE117" i="24"/>
  <c r="AG118" i="22"/>
  <c r="J33" i="25"/>
  <c r="J34" i="25" s="1"/>
  <c r="J49" i="25" s="1"/>
  <c r="L33" i="25"/>
  <c r="L34" i="25" s="1"/>
  <c r="L66" i="25" s="1"/>
  <c r="K33" i="25"/>
  <c r="K34" i="25" s="1"/>
  <c r="K49" i="25" s="1"/>
  <c r="L51" i="25" s="1"/>
  <c r="M30" i="22"/>
  <c r="AF118" i="22"/>
  <c r="I33" i="24"/>
  <c r="I34" i="24" s="1"/>
  <c r="AG117" i="24"/>
  <c r="T20" i="25"/>
  <c r="Q15" i="24"/>
  <c r="T10" i="25"/>
  <c r="Q13" i="24"/>
  <c r="S21" i="25"/>
  <c r="Q14" i="24"/>
  <c r="T13" i="25"/>
  <c r="P25" i="25"/>
  <c r="P32" i="25" s="1"/>
  <c r="AE118" i="3"/>
  <c r="O10" i="25"/>
  <c r="O28" i="25" s="1"/>
  <c r="O24" i="25"/>
  <c r="O31" i="25" s="1"/>
  <c r="T22" i="25"/>
  <c r="Z118" i="3"/>
  <c r="M10" i="24"/>
  <c r="M28" i="24" s="1"/>
  <c r="K26" i="24"/>
  <c r="P9" i="24"/>
  <c r="P29" i="24" s="1"/>
  <c r="N26" i="24"/>
  <c r="P9" i="25"/>
  <c r="P29" i="25" s="1"/>
  <c r="N26" i="25"/>
  <c r="O9" i="25"/>
  <c r="O29" i="25" s="1"/>
  <c r="M26" i="25"/>
  <c r="R8" i="25"/>
  <c r="S53" i="25"/>
  <c r="P24" i="24"/>
  <c r="P31" i="24" s="1"/>
  <c r="O24" i="24"/>
  <c r="O31" i="24" s="1"/>
  <c r="I33" i="3"/>
  <c r="K33" i="3" s="1"/>
  <c r="L33" i="24"/>
  <c r="L34" i="24" s="1"/>
  <c r="L49" i="24" s="1"/>
  <c r="L52" i="24" s="1"/>
  <c r="Q8" i="24"/>
  <c r="M10" i="22"/>
  <c r="P12" i="25"/>
  <c r="R12" i="25" s="1"/>
  <c r="J33" i="3"/>
  <c r="J34" i="3" s="1"/>
  <c r="O23" i="24"/>
  <c r="O22" i="25"/>
  <c r="O30" i="25" s="1"/>
  <c r="Q25" i="25"/>
  <c r="Q32" i="25" s="1"/>
  <c r="P23" i="25"/>
  <c r="P30" i="25" s="1"/>
  <c r="AD118" i="3"/>
  <c r="N14" i="22"/>
  <c r="O25" i="24"/>
  <c r="O32" i="24" s="1"/>
  <c r="I54" i="22"/>
  <c r="M54" i="22" s="1"/>
  <c r="Q54" i="24"/>
  <c r="M56" i="24"/>
  <c r="O56" i="25"/>
  <c r="R25" i="24" l="1"/>
  <c r="I34" i="3"/>
  <c r="I49" i="3" s="1"/>
  <c r="I66" i="24"/>
  <c r="I49" i="24"/>
  <c r="I50" i="24" s="1"/>
  <c r="I34" i="22"/>
  <c r="I66" i="22" s="1"/>
  <c r="R22" i="24"/>
  <c r="R8" i="24"/>
  <c r="P26" i="24"/>
  <c r="R26" i="24" s="1"/>
  <c r="Q9" i="24"/>
  <c r="R28" i="25"/>
  <c r="O30" i="24"/>
  <c r="Q30" i="24" s="1"/>
  <c r="K34" i="22"/>
  <c r="K49" i="22" s="1"/>
  <c r="K50" i="22" s="1"/>
  <c r="J66" i="22"/>
  <c r="T8" i="25"/>
  <c r="R24" i="25"/>
  <c r="R31" i="25" s="1"/>
  <c r="P31" i="25"/>
  <c r="P28" i="25"/>
  <c r="I66" i="25"/>
  <c r="K50" i="25"/>
  <c r="K66" i="25"/>
  <c r="J66" i="25"/>
  <c r="K34" i="24"/>
  <c r="K49" i="24" s="1"/>
  <c r="K50" i="24" s="1"/>
  <c r="L49" i="25"/>
  <c r="L52" i="25" s="1"/>
  <c r="L67" i="25" s="1"/>
  <c r="L66" i="24"/>
  <c r="M33" i="22"/>
  <c r="M28" i="22"/>
  <c r="Q25" i="24"/>
  <c r="R25" i="25"/>
  <c r="R32" i="25" s="1"/>
  <c r="T32" i="25" s="1"/>
  <c r="Q24" i="24"/>
  <c r="R29" i="24"/>
  <c r="Q23" i="24"/>
  <c r="Q31" i="24"/>
  <c r="R28" i="24"/>
  <c r="Q24" i="25"/>
  <c r="Q31" i="25" s="1"/>
  <c r="Q54" i="25"/>
  <c r="M54" i="25"/>
  <c r="I54" i="25"/>
  <c r="R23" i="25"/>
  <c r="R30" i="25" s="1"/>
  <c r="M33" i="25"/>
  <c r="R9" i="24"/>
  <c r="R31" i="24"/>
  <c r="R24" i="24"/>
  <c r="L33" i="3"/>
  <c r="Q22" i="25"/>
  <c r="Q30" i="25" s="1"/>
  <c r="T12" i="25"/>
  <c r="Q9" i="25"/>
  <c r="Q29" i="25" s="1"/>
  <c r="O26" i="25"/>
  <c r="R9" i="25"/>
  <c r="R29" i="25" s="1"/>
  <c r="S32" i="25"/>
  <c r="S25" i="25"/>
  <c r="Q10" i="25"/>
  <c r="Q28" i="25" s="1"/>
  <c r="N33" i="25"/>
  <c r="N28" i="22"/>
  <c r="L33" i="22"/>
  <c r="Q29" i="24"/>
  <c r="N33" i="24"/>
  <c r="O10" i="24"/>
  <c r="O28" i="24" s="1"/>
  <c r="M26" i="24"/>
  <c r="M33" i="24"/>
  <c r="S24" i="25"/>
  <c r="Q32" i="24"/>
  <c r="J51" i="25"/>
  <c r="J52" i="25"/>
  <c r="J49" i="24"/>
  <c r="J66" i="24"/>
  <c r="J52" i="22"/>
  <c r="O56" i="24"/>
  <c r="Q56" i="25"/>
  <c r="J66" i="3"/>
  <c r="L66" i="3" s="1"/>
  <c r="L34" i="3"/>
  <c r="J49" i="3"/>
  <c r="I49" i="22" l="1"/>
  <c r="I50" i="22" s="1"/>
  <c r="M50" i="22" s="1"/>
  <c r="I66" i="3"/>
  <c r="K66" i="3" s="1"/>
  <c r="K66" i="22"/>
  <c r="M66" i="22" s="1"/>
  <c r="L51" i="22"/>
  <c r="M34" i="22"/>
  <c r="K34" i="3"/>
  <c r="K67" i="25"/>
  <c r="T31" i="25"/>
  <c r="T24" i="25"/>
  <c r="K49" i="3"/>
  <c r="S31" i="25"/>
  <c r="J51" i="24"/>
  <c r="K66" i="24"/>
  <c r="K67" i="24" s="1"/>
  <c r="K51" i="24" s="1"/>
  <c r="L51" i="24"/>
  <c r="L67" i="24" s="1"/>
  <c r="O33" i="25"/>
  <c r="O34" i="25" s="1"/>
  <c r="P33" i="24"/>
  <c r="P34" i="24" s="1"/>
  <c r="P66" i="24" s="1"/>
  <c r="T25" i="25"/>
  <c r="M34" i="24"/>
  <c r="S29" i="25"/>
  <c r="Q26" i="25"/>
  <c r="S26" i="25" s="1"/>
  <c r="S9" i="25"/>
  <c r="T23" i="25"/>
  <c r="T30" i="25"/>
  <c r="O33" i="24"/>
  <c r="Q10" i="24"/>
  <c r="O26" i="24"/>
  <c r="Q26" i="24" s="1"/>
  <c r="L34" i="22"/>
  <c r="N33" i="22"/>
  <c r="N34" i="25"/>
  <c r="S30" i="25"/>
  <c r="S22" i="25"/>
  <c r="S28" i="25"/>
  <c r="R26" i="25"/>
  <c r="T26" i="25" s="1"/>
  <c r="N34" i="24"/>
  <c r="P33" i="25"/>
  <c r="P34" i="25" s="1"/>
  <c r="T28" i="25"/>
  <c r="T29" i="25"/>
  <c r="T9" i="25"/>
  <c r="S54" i="25"/>
  <c r="M34" i="25"/>
  <c r="S10" i="25"/>
  <c r="I67" i="25"/>
  <c r="J67" i="25"/>
  <c r="I67" i="24"/>
  <c r="J52" i="24"/>
  <c r="Q56" i="24"/>
  <c r="S56" i="25"/>
  <c r="J52" i="3"/>
  <c r="L49" i="3"/>
  <c r="I68" i="22" l="1"/>
  <c r="M49" i="22"/>
  <c r="J51" i="22"/>
  <c r="J68" i="22" s="1"/>
  <c r="K68" i="22"/>
  <c r="J51" i="3"/>
  <c r="L51" i="3" s="1"/>
  <c r="I50" i="3"/>
  <c r="Q33" i="25"/>
  <c r="Q34" i="25" s="1"/>
  <c r="S34" i="25" s="1"/>
  <c r="O49" i="25"/>
  <c r="O66" i="25"/>
  <c r="R33" i="25"/>
  <c r="R34" i="25" s="1"/>
  <c r="T34" i="25" s="1"/>
  <c r="R33" i="24"/>
  <c r="P49" i="24"/>
  <c r="P52" i="24" s="1"/>
  <c r="P49" i="25"/>
  <c r="P52" i="25" s="1"/>
  <c r="P66" i="25"/>
  <c r="L66" i="22"/>
  <c r="N66" i="22" s="1"/>
  <c r="L49" i="22"/>
  <c r="N34" i="22"/>
  <c r="Q28" i="24"/>
  <c r="N66" i="24"/>
  <c r="R66" i="24" s="1"/>
  <c r="N49" i="24"/>
  <c r="R34" i="24"/>
  <c r="M49" i="25"/>
  <c r="M50" i="25" s="1"/>
  <c r="M66" i="25"/>
  <c r="O34" i="24"/>
  <c r="Q33" i="24"/>
  <c r="N66" i="25"/>
  <c r="N49" i="25"/>
  <c r="M49" i="24"/>
  <c r="M50" i="24" s="1"/>
  <c r="M66" i="24"/>
  <c r="J67" i="24"/>
  <c r="L52" i="3"/>
  <c r="M68" i="22" l="1"/>
  <c r="N51" i="22"/>
  <c r="K50" i="3"/>
  <c r="I67" i="3"/>
  <c r="K67" i="3" s="1"/>
  <c r="M67" i="24"/>
  <c r="J68" i="3"/>
  <c r="L68" i="3" s="1"/>
  <c r="I68" i="3"/>
  <c r="K68" i="3" s="1"/>
  <c r="S33" i="25"/>
  <c r="Q49" i="25"/>
  <c r="S49" i="25" s="1"/>
  <c r="Q66" i="25"/>
  <c r="S66" i="25" s="1"/>
  <c r="T33" i="25"/>
  <c r="M67" i="25"/>
  <c r="O50" i="25"/>
  <c r="O67" i="25" s="1"/>
  <c r="P51" i="25"/>
  <c r="P67" i="25" s="1"/>
  <c r="N51" i="24"/>
  <c r="N52" i="25"/>
  <c r="N52" i="24"/>
  <c r="R52" i="24" s="1"/>
  <c r="R49" i="24"/>
  <c r="O49" i="24"/>
  <c r="O66" i="24"/>
  <c r="N51" i="25"/>
  <c r="R66" i="25"/>
  <c r="T66" i="25" s="1"/>
  <c r="R49" i="25"/>
  <c r="R52" i="25" s="1"/>
  <c r="L52" i="22"/>
  <c r="N49" i="22"/>
  <c r="Q34" i="24"/>
  <c r="T49" i="25" l="1"/>
  <c r="R51" i="25"/>
  <c r="R67" i="25" s="1"/>
  <c r="Q50" i="25"/>
  <c r="P51" i="24"/>
  <c r="P67" i="24" s="1"/>
  <c r="O50" i="24"/>
  <c r="N67" i="25"/>
  <c r="L68" i="22"/>
  <c r="N68" i="22" s="1"/>
  <c r="N52" i="22"/>
  <c r="Q49" i="24"/>
  <c r="Q66" i="24"/>
  <c r="T52" i="25"/>
  <c r="N67" i="24"/>
  <c r="R67" i="24" l="1"/>
  <c r="R51" i="24"/>
  <c r="T51" i="25"/>
  <c r="S50" i="25"/>
  <c r="Q67" i="25"/>
  <c r="S67" i="25" s="1"/>
  <c r="Q50" i="24"/>
  <c r="O67" i="24"/>
  <c r="Q67" i="24" s="1"/>
  <c r="T6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gberryhill</author>
  </authors>
  <commentList>
    <comment ref="A1" authorId="0" shapeId="0" xr:uid="{00000000-0006-0000-0000-000001000000}">
      <text>
        <r>
          <rPr>
            <sz val="10"/>
            <color indexed="81"/>
            <rFont val="Tahoma"/>
            <family val="2"/>
          </rPr>
          <t xml:space="preserve">At the bottom of this screen, click the tab appropriate for the number of proposed budget years. </t>
        </r>
      </text>
    </comment>
    <comment ref="B2" authorId="0" shapeId="0" xr:uid="{00000000-0006-0000-00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UADA if the application is funded. </t>
        </r>
      </text>
    </comment>
    <comment ref="B3" authorId="0" shapeId="0" xr:uid="{00000000-0006-0000-0000-000003000000}">
      <text>
        <r>
          <rPr>
            <sz val="10"/>
            <color indexed="81"/>
            <rFont val="Tahoma"/>
            <family val="2"/>
          </rPr>
          <t>Enter the proposed grant start date.</t>
        </r>
      </text>
    </comment>
    <comment ref="C8" authorId="1" shapeId="0" xr:uid="{00000000-0006-0000-0000-000006000000}">
      <text>
        <r>
          <rPr>
            <sz val="9"/>
            <color indexed="81"/>
            <rFont val="Tahoma"/>
            <family val="2"/>
          </rPr>
          <t>9 or 12 month appointment</t>
        </r>
      </text>
    </comment>
    <comment ref="A10" authorId="0" shapeId="0" xr:uid="{A284646F-993C-48A9-A498-912C99F36973}">
      <text>
        <r>
          <rPr>
            <sz val="10"/>
            <color indexed="81"/>
            <rFont val="Tahoma"/>
            <family val="2"/>
          </rPr>
          <t>NOTE: Provide names and roles of senior personnel to enable RSSP to  verify salaries (e.g., "John R. Smith, Co-PI" or "Mary W. Jones, Sr. Personnel").</t>
        </r>
      </text>
    </comment>
    <comment ref="C10" authorId="1" shapeId="0" xr:uid="{00000000-0006-0000-0000-000008000000}">
      <text>
        <r>
          <rPr>
            <sz val="9"/>
            <color indexed="81"/>
            <rFont val="Tahoma"/>
            <family val="2"/>
          </rPr>
          <t>9 or 12 month appointment</t>
        </r>
      </text>
    </comment>
    <comment ref="A12" authorId="0" shapeId="0" xr:uid="{E701197E-FDFD-4F4A-B33E-480A58E1A223}">
      <text>
        <r>
          <rPr>
            <sz val="10"/>
            <color indexed="81"/>
            <rFont val="Tahoma"/>
            <family val="2"/>
          </rPr>
          <t>NOTE: Provide names and roles of senior personnel to enable RSSP to  verify salaries (e.g., "John R. Smith, Co-PI" or "Mary W. Jones, Sr. Personnel").</t>
        </r>
      </text>
    </comment>
    <comment ref="C12" authorId="1" shapeId="0" xr:uid="{00000000-0006-0000-0000-000009000000}">
      <text>
        <r>
          <rPr>
            <sz val="9"/>
            <color indexed="81"/>
            <rFont val="Tahoma"/>
            <family val="2"/>
          </rPr>
          <t>9 or 12 month appointment</t>
        </r>
      </text>
    </comment>
    <comment ref="A14" authorId="0" shapeId="0" xr:uid="{34BF7784-028C-4361-8015-0C8F58586911}">
      <text>
        <r>
          <rPr>
            <sz val="10"/>
            <color indexed="81"/>
            <rFont val="Tahoma"/>
            <family val="2"/>
          </rPr>
          <t>NOTE: Provide names and roles of senior personnel to enable RSSP to  verify salaries (e.g., "John R. Smith, Co-PI" or "Mary W. Jones, Sr. Personnel").</t>
        </r>
      </text>
    </comment>
    <comment ref="C14" authorId="1" shapeId="0" xr:uid="{00000000-0006-0000-0000-00000A000000}">
      <text>
        <r>
          <rPr>
            <sz val="9"/>
            <color indexed="81"/>
            <rFont val="Tahoma"/>
            <family val="2"/>
          </rPr>
          <t>9 or 12 month appointment</t>
        </r>
      </text>
    </comment>
    <comment ref="A16" authorId="0" shapeId="0" xr:uid="{81A84F37-8345-4FDF-BC23-13375D6C511C}">
      <text>
        <r>
          <rPr>
            <sz val="10"/>
            <color indexed="81"/>
            <rFont val="Tahoma"/>
            <family val="2"/>
          </rPr>
          <t>NOTE: Provide names and roles of senior personnel to enable RSSP to  verify salaries (e.g., "John R. Smith, Co-PI" or "Mary W. Jones, Sr. Personnel").</t>
        </r>
      </text>
    </comment>
    <comment ref="C16" authorId="1" shapeId="0" xr:uid="{00000000-0006-0000-0000-00000B000000}">
      <text>
        <r>
          <rPr>
            <sz val="9"/>
            <color indexed="81"/>
            <rFont val="Tahoma"/>
            <family val="2"/>
          </rPr>
          <t>9 or 12 month appointment</t>
        </r>
      </text>
    </comment>
    <comment ref="C18" authorId="1" shapeId="0" xr:uid="{00000000-0006-0000-0000-00000C000000}">
      <text>
        <r>
          <rPr>
            <sz val="9"/>
            <color indexed="81"/>
            <rFont val="Tahoma"/>
            <family val="2"/>
          </rPr>
          <t>9 or 12 month appointment</t>
        </r>
      </text>
    </comment>
    <comment ref="E18" authorId="1" shapeId="0" xr:uid="{00000000-0006-0000-0000-00000D000000}">
      <text>
        <r>
          <rPr>
            <sz val="9"/>
            <color indexed="81"/>
            <rFont val="Tahoma"/>
            <family val="2"/>
          </rPr>
          <t>Non-classified (NonCL) or Classified (Class)</t>
        </r>
      </text>
    </comment>
    <comment ref="C19" authorId="1" shapeId="0" xr:uid="{00000000-0006-0000-0000-00000E000000}">
      <text>
        <r>
          <rPr>
            <sz val="9"/>
            <color indexed="81"/>
            <rFont val="Tahoma"/>
            <family val="2"/>
          </rPr>
          <t>9 or 12 month appointment</t>
        </r>
      </text>
    </comment>
    <comment ref="E19" authorId="1" shapeId="0" xr:uid="{00000000-0006-0000-0000-00000F000000}">
      <text>
        <r>
          <rPr>
            <sz val="9"/>
            <color indexed="81"/>
            <rFont val="Tahoma"/>
            <family val="2"/>
          </rPr>
          <t>Non-classified (NonCL) or Classified (Class)</t>
        </r>
      </text>
    </comment>
    <comment ref="C20" authorId="1" shapeId="0" xr:uid="{00000000-0006-0000-0000-000010000000}">
      <text>
        <r>
          <rPr>
            <sz val="9"/>
            <color indexed="81"/>
            <rFont val="Tahoma"/>
            <family val="2"/>
          </rPr>
          <t>9 or 12 month appointment</t>
        </r>
      </text>
    </comment>
    <comment ref="E20" authorId="1" shapeId="0" xr:uid="{00000000-0006-0000-0000-000011000000}">
      <text>
        <r>
          <rPr>
            <sz val="9"/>
            <color indexed="81"/>
            <rFont val="Tahoma"/>
            <family val="2"/>
          </rPr>
          <t>Non-classified (NonCL) or Classified (Class)</t>
        </r>
      </text>
    </comment>
    <comment ref="C21" authorId="1" shapeId="0" xr:uid="{00000000-0006-0000-0000-000012000000}">
      <text>
        <r>
          <rPr>
            <sz val="9"/>
            <color indexed="81"/>
            <rFont val="Tahoma"/>
            <family val="2"/>
          </rPr>
          <t>9 or 12 month appointment</t>
        </r>
      </text>
    </comment>
    <comment ref="E21" authorId="1" shapeId="0" xr:uid="{00000000-0006-0000-0000-000013000000}">
      <text>
        <r>
          <rPr>
            <sz val="9"/>
            <color indexed="81"/>
            <rFont val="Tahoma"/>
            <family val="2"/>
          </rPr>
          <t>Non-classified (NonCL) or Classified (Class)</t>
        </r>
      </text>
    </comment>
    <comment ref="D22" authorId="0" shapeId="0" xr:uid="{00000000-0006-0000-0000-000014000000}">
      <text>
        <r>
          <rPr>
            <sz val="10"/>
            <color indexed="81"/>
            <rFont val="Tahoma"/>
            <family val="2"/>
          </rPr>
          <t xml:space="preserve">Enter the number of doctoral GRAs. </t>
        </r>
        <r>
          <rPr>
            <b/>
            <sz val="10"/>
            <color indexed="81"/>
            <rFont val="Tahoma"/>
            <family val="2"/>
          </rPr>
          <t xml:space="preserve"> </t>
        </r>
      </text>
    </comment>
    <comment ref="E22" authorId="0" shapeId="0" xr:uid="{00000000-0006-0000-00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2" authorId="0" shapeId="0" xr:uid="{00000000-0006-0000-0000-000016000000}">
      <text>
        <r>
          <rPr>
            <sz val="10"/>
            <color indexed="81"/>
            <rFont val="Tahoma"/>
            <family val="2"/>
          </rPr>
          <t xml:space="preserve">Enter PhD GRA monthly salary (note: appointed students are paid a salary, not a stipend). </t>
        </r>
      </text>
    </comment>
    <comment ref="D23" authorId="0" shapeId="0" xr:uid="{00000000-0006-0000-0000-000017000000}">
      <text>
        <r>
          <rPr>
            <sz val="10"/>
            <color indexed="81"/>
            <rFont val="Tahoma"/>
            <family val="2"/>
          </rPr>
          <t>Enter the number of Masters GRAs.</t>
        </r>
      </text>
    </comment>
    <comment ref="E23" authorId="0" shapeId="0" xr:uid="{00000000-0006-0000-00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3" authorId="0" shapeId="0" xr:uid="{00000000-0006-0000-0000-000019000000}">
      <text>
        <r>
          <rPr>
            <sz val="10"/>
            <color indexed="81"/>
            <rFont val="Tahoma"/>
            <family val="2"/>
          </rPr>
          <t>Enter Master's GRA monthly salary (note: appointed students are paid a salary, not a stipend).</t>
        </r>
      </text>
    </comment>
    <comment ref="D24" authorId="0" shapeId="0" xr:uid="{00000000-0006-0000-0000-00001A000000}">
      <text>
        <r>
          <rPr>
            <sz val="10"/>
            <color indexed="81"/>
            <rFont val="Tahoma"/>
            <family val="2"/>
          </rPr>
          <t xml:space="preserve">Enter the # of hourly employees. </t>
        </r>
      </text>
    </comment>
    <comment ref="E24" authorId="0" shapeId="0" xr:uid="{00000000-0006-0000-0000-00001B000000}">
      <text>
        <r>
          <rPr>
            <sz val="10"/>
            <color indexed="81"/>
            <rFont val="Tahoma"/>
            <family val="2"/>
          </rPr>
          <t xml:space="preserve">Enter the # hours per employee for initial budget period. </t>
        </r>
      </text>
    </comment>
    <comment ref="G24" authorId="0" shapeId="0" xr:uid="{00000000-0006-0000-0000-00001C000000}">
      <text>
        <r>
          <rPr>
            <sz val="10"/>
            <color indexed="81"/>
            <rFont val="Tahoma"/>
            <family val="2"/>
          </rPr>
          <t xml:space="preserve">Enter the employee hourly wage rate. </t>
        </r>
      </text>
    </comment>
    <comment ref="D25" authorId="0" shapeId="0" xr:uid="{00000000-0006-0000-0000-00001D000000}">
      <text>
        <r>
          <rPr>
            <sz val="10"/>
            <color indexed="81"/>
            <rFont val="Tahoma"/>
            <family val="2"/>
          </rPr>
          <t xml:space="preserve">Enter the # of hourly students. </t>
        </r>
      </text>
    </comment>
    <comment ref="E25" authorId="0" shapeId="0" xr:uid="{00000000-0006-0000-0000-00001E000000}">
      <text>
        <r>
          <rPr>
            <sz val="10"/>
            <color indexed="81"/>
            <rFont val="Tahoma"/>
            <family val="2"/>
          </rPr>
          <t xml:space="preserve">Enter the  # hours per student for initial budget period. </t>
        </r>
      </text>
    </comment>
    <comment ref="G25" authorId="0" shapeId="0" xr:uid="{00000000-0006-0000-0000-00001F000000}">
      <text>
        <r>
          <rPr>
            <sz val="10"/>
            <color indexed="81"/>
            <rFont val="Tahoma"/>
            <family val="2"/>
          </rPr>
          <t xml:space="preserve">Enter student hourly wage rate. </t>
        </r>
      </text>
    </comment>
    <comment ref="D50" authorId="2" shapeId="0" xr:uid="{00000000-0006-0000-0000-000020000000}">
      <text>
        <r>
          <rPr>
            <sz val="10"/>
            <color indexed="81"/>
            <rFont val="Tahoma"/>
            <family val="2"/>
          </rPr>
          <t>Insert allowed Sponsor rate</t>
        </r>
      </text>
    </comment>
    <comment ref="D51" authorId="2" shapeId="0" xr:uid="{00000000-0006-0000-0000-000021000000}">
      <text>
        <r>
          <rPr>
            <sz val="10"/>
            <color indexed="81"/>
            <rFont val="Tahoma"/>
            <family val="2"/>
          </rPr>
          <t>This rate should be either (1) the difference between full negotiated UA rate and Sponsor rate or (2) the full UA rate if Sponsor does not allow F&amp;A</t>
        </r>
      </text>
    </comment>
    <comment ref="D52" authorId="2" shapeId="0" xr:uid="{00000000-0006-0000-0000-000022000000}">
      <text>
        <r>
          <rPr>
            <sz val="10"/>
            <color indexed="81"/>
            <rFont val="Tahoma"/>
            <family val="2"/>
          </rPr>
          <t>Insert full UA rate for this project</t>
        </r>
      </text>
    </comment>
    <comment ref="D54" authorId="2" shapeId="0" xr:uid="{00000000-0006-0000-0000-000023000000}">
      <text>
        <r>
          <rPr>
            <sz val="10"/>
            <color indexed="81"/>
            <rFont val="Tahoma"/>
            <family val="2"/>
          </rPr>
          <t>Insert UA rate</t>
        </r>
      </text>
    </comment>
    <comment ref="E56" authorId="3" shapeId="0" xr:uid="{B5119196-EAB2-4945-9EF5-85CB910CD221}">
      <text>
        <r>
          <rPr>
            <b/>
            <sz val="9"/>
            <color indexed="81"/>
            <rFont val="Tahoma"/>
            <family val="2"/>
          </rPr>
          <t>gberryhill:</t>
        </r>
        <r>
          <rPr>
            <sz val="9"/>
            <color indexed="81"/>
            <rFont val="Tahoma"/>
            <family val="2"/>
          </rPr>
          <t xml:space="preserve">
enter # of hrs of tuition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s>
  <commentList>
    <comment ref="A1" authorId="0" shapeId="0" xr:uid="{00000000-0006-0000-0100-000001000000}">
      <text>
        <r>
          <rPr>
            <sz val="10"/>
            <color indexed="81"/>
            <rFont val="Tahoma"/>
            <family val="2"/>
          </rPr>
          <t xml:space="preserve">At the bottom of this screen, click the tab appropriate for the number of proposed budget years. </t>
        </r>
      </text>
    </comment>
    <comment ref="B2" authorId="0" shapeId="0" xr:uid="{00000000-0006-0000-01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UADA if the application is funded. </t>
        </r>
      </text>
    </comment>
    <comment ref="B3" authorId="0" shapeId="0" xr:uid="{00000000-0006-0000-0100-000003000000}">
      <text>
        <r>
          <rPr>
            <sz val="10"/>
            <color indexed="81"/>
            <rFont val="Tahoma"/>
            <family val="2"/>
          </rPr>
          <t>Enter the proposed grant start date.</t>
        </r>
      </text>
    </comment>
    <comment ref="C8" authorId="1" shapeId="0" xr:uid="{00000000-0006-0000-0100-000006000000}">
      <text>
        <r>
          <rPr>
            <sz val="9"/>
            <color indexed="81"/>
            <rFont val="Tahoma"/>
            <family val="2"/>
          </rPr>
          <t>9 or 12 month appointment</t>
        </r>
      </text>
    </comment>
    <comment ref="A10" authorId="0" shapeId="0" xr:uid="{4BB29905-913D-4413-BCEA-695C773ECA6D}">
      <text>
        <r>
          <rPr>
            <sz val="10"/>
            <color indexed="81"/>
            <rFont val="Tahoma"/>
            <family val="2"/>
          </rPr>
          <t>NOTE: Provide names and roles of senior personnel to enable RSSP to  verify salaries (e.g., "John R. Smith, Co-PI" or "Mary W. Jones, Sr. Personnel").</t>
        </r>
      </text>
    </comment>
    <comment ref="C10" authorId="1" shapeId="0" xr:uid="{00000000-0006-0000-0100-000008000000}">
      <text>
        <r>
          <rPr>
            <sz val="9"/>
            <color indexed="81"/>
            <rFont val="Tahoma"/>
            <family val="2"/>
          </rPr>
          <t>9 or 12 month appointment</t>
        </r>
      </text>
    </comment>
    <comment ref="A12" authorId="0" shapeId="0" xr:uid="{A1A53C2D-7F6D-4752-B53D-0AFC62BA57AB}">
      <text>
        <r>
          <rPr>
            <sz val="10"/>
            <color indexed="81"/>
            <rFont val="Tahoma"/>
            <family val="2"/>
          </rPr>
          <t>NOTE: Provide names and roles of senior personnel to enable RSSP to  verify salaries (e.g., "John R. Smith, Co-PI" or "Mary W. Jones, Sr. Personnel").</t>
        </r>
      </text>
    </comment>
    <comment ref="C12" authorId="1" shapeId="0" xr:uid="{00000000-0006-0000-0100-000009000000}">
      <text>
        <r>
          <rPr>
            <sz val="9"/>
            <color indexed="81"/>
            <rFont val="Tahoma"/>
            <family val="2"/>
          </rPr>
          <t>9 or 12 month appointment</t>
        </r>
      </text>
    </comment>
    <comment ref="A14" authorId="0" shapeId="0" xr:uid="{71588EBE-4571-4E16-908E-FA30BF08E8E4}">
      <text>
        <r>
          <rPr>
            <sz val="10"/>
            <color indexed="81"/>
            <rFont val="Tahoma"/>
            <family val="2"/>
          </rPr>
          <t>NOTE: Provide names and roles of senior personnel to enable RSSP to  verify salaries (e.g., "John R. Smith, Co-PI" or "Mary W. Jones, Sr. Personnel").</t>
        </r>
      </text>
    </comment>
    <comment ref="C14" authorId="1" shapeId="0" xr:uid="{00000000-0006-0000-0100-00000A000000}">
      <text>
        <r>
          <rPr>
            <sz val="9"/>
            <color indexed="81"/>
            <rFont val="Tahoma"/>
            <family val="2"/>
          </rPr>
          <t>9 or 12 month appointment</t>
        </r>
      </text>
    </comment>
    <comment ref="A16" authorId="0" shapeId="0" xr:uid="{9E2E9B9C-C24A-40AB-A408-4A09C606DA36}">
      <text>
        <r>
          <rPr>
            <sz val="10"/>
            <color indexed="81"/>
            <rFont val="Tahoma"/>
            <family val="2"/>
          </rPr>
          <t>NOTE: Provide names and roles of senior personnel to enable RSSP to  verify salaries (e.g., "John R. Smith, Co-PI" or "Mary W. Jones, Sr. Personnel").</t>
        </r>
      </text>
    </comment>
    <comment ref="C16" authorId="1" shapeId="0" xr:uid="{00000000-0006-0000-0100-00000B000000}">
      <text>
        <r>
          <rPr>
            <sz val="9"/>
            <color indexed="81"/>
            <rFont val="Tahoma"/>
            <family val="2"/>
          </rPr>
          <t>9 or 12 month appointment</t>
        </r>
      </text>
    </comment>
    <comment ref="C18" authorId="1" shapeId="0" xr:uid="{00000000-0006-0000-0100-00000C000000}">
      <text>
        <r>
          <rPr>
            <sz val="9"/>
            <color indexed="81"/>
            <rFont val="Tahoma"/>
            <family val="2"/>
          </rPr>
          <t>9 or 12 month appointment</t>
        </r>
      </text>
    </comment>
    <comment ref="E18" authorId="1" shapeId="0" xr:uid="{00000000-0006-0000-0100-00000D000000}">
      <text>
        <r>
          <rPr>
            <sz val="9"/>
            <color indexed="81"/>
            <rFont val="Tahoma"/>
            <family val="2"/>
          </rPr>
          <t>Non-classified (NonCL) or Classified (Class)</t>
        </r>
      </text>
    </comment>
    <comment ref="C19" authorId="1" shapeId="0" xr:uid="{00000000-0006-0000-0100-00000E000000}">
      <text>
        <r>
          <rPr>
            <sz val="9"/>
            <color indexed="81"/>
            <rFont val="Tahoma"/>
            <family val="2"/>
          </rPr>
          <t>9 or 12 month appointment</t>
        </r>
      </text>
    </comment>
    <comment ref="E19" authorId="1" shapeId="0" xr:uid="{00000000-0006-0000-0100-00000F000000}">
      <text>
        <r>
          <rPr>
            <sz val="9"/>
            <color indexed="81"/>
            <rFont val="Tahoma"/>
            <family val="2"/>
          </rPr>
          <t>Non-classified (NonCL) or Classified (Class)</t>
        </r>
      </text>
    </comment>
    <comment ref="C20" authorId="1" shapeId="0" xr:uid="{00000000-0006-0000-0100-000010000000}">
      <text>
        <r>
          <rPr>
            <sz val="9"/>
            <color indexed="81"/>
            <rFont val="Tahoma"/>
            <family val="2"/>
          </rPr>
          <t>9 or 12 month appointment</t>
        </r>
      </text>
    </comment>
    <comment ref="E20" authorId="1" shapeId="0" xr:uid="{00000000-0006-0000-0100-000011000000}">
      <text>
        <r>
          <rPr>
            <sz val="9"/>
            <color indexed="81"/>
            <rFont val="Tahoma"/>
            <family val="2"/>
          </rPr>
          <t>Non-classified (NonCL) or Classified (Class)</t>
        </r>
      </text>
    </comment>
    <comment ref="C21" authorId="1" shapeId="0" xr:uid="{00000000-0006-0000-0100-000012000000}">
      <text>
        <r>
          <rPr>
            <sz val="9"/>
            <color indexed="81"/>
            <rFont val="Tahoma"/>
            <family val="2"/>
          </rPr>
          <t>9 or 12 month appointment</t>
        </r>
      </text>
    </comment>
    <comment ref="E21" authorId="1" shapeId="0" xr:uid="{00000000-0006-0000-0100-000013000000}">
      <text>
        <r>
          <rPr>
            <sz val="9"/>
            <color indexed="81"/>
            <rFont val="Tahoma"/>
            <family val="2"/>
          </rPr>
          <t>Non-classified (NonCL) or Classified (Class)</t>
        </r>
      </text>
    </comment>
    <comment ref="D22" authorId="0" shapeId="0" xr:uid="{00000000-0006-0000-0100-000014000000}">
      <text>
        <r>
          <rPr>
            <sz val="10"/>
            <color indexed="81"/>
            <rFont val="Tahoma"/>
            <family val="2"/>
          </rPr>
          <t xml:space="preserve">Enter the number of doctoral GRAs. </t>
        </r>
        <r>
          <rPr>
            <b/>
            <sz val="10"/>
            <color indexed="81"/>
            <rFont val="Tahoma"/>
            <family val="2"/>
          </rPr>
          <t xml:space="preserve"> </t>
        </r>
      </text>
    </comment>
    <comment ref="E22" authorId="0" shapeId="0" xr:uid="{00000000-0006-0000-01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2" authorId="0" shapeId="0" xr:uid="{00000000-0006-0000-0100-000016000000}">
      <text>
        <r>
          <rPr>
            <sz val="10"/>
            <color indexed="81"/>
            <rFont val="Tahoma"/>
            <family val="2"/>
          </rPr>
          <t xml:space="preserve">Enter PhD GRA monthly salary (note: appointed students are paid a salary, not a stipend). </t>
        </r>
      </text>
    </comment>
    <comment ref="D23" authorId="0" shapeId="0" xr:uid="{00000000-0006-0000-0100-000017000000}">
      <text>
        <r>
          <rPr>
            <sz val="10"/>
            <color indexed="81"/>
            <rFont val="Tahoma"/>
            <family val="2"/>
          </rPr>
          <t>Enter the number of Masters GRAs.</t>
        </r>
      </text>
    </comment>
    <comment ref="E23" authorId="0" shapeId="0" xr:uid="{00000000-0006-0000-01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3" authorId="0" shapeId="0" xr:uid="{00000000-0006-0000-0100-000019000000}">
      <text>
        <r>
          <rPr>
            <sz val="10"/>
            <color indexed="81"/>
            <rFont val="Tahoma"/>
            <family val="2"/>
          </rPr>
          <t>Enter Master's GRA monthly salary (note: appointed students are paid a salary, not a stipend).</t>
        </r>
      </text>
    </comment>
    <comment ref="D24" authorId="0" shapeId="0" xr:uid="{00000000-0006-0000-0100-00001A000000}">
      <text>
        <r>
          <rPr>
            <sz val="10"/>
            <color indexed="81"/>
            <rFont val="Tahoma"/>
            <family val="2"/>
          </rPr>
          <t xml:space="preserve">Enter the # of hourly employees. </t>
        </r>
      </text>
    </comment>
    <comment ref="E24" authorId="0" shapeId="0" xr:uid="{00000000-0006-0000-0100-00001B000000}">
      <text>
        <r>
          <rPr>
            <sz val="10"/>
            <color indexed="81"/>
            <rFont val="Tahoma"/>
            <family val="2"/>
          </rPr>
          <t xml:space="preserve">Enter the # hours per employee for initial budget period. </t>
        </r>
      </text>
    </comment>
    <comment ref="G24" authorId="0" shapeId="0" xr:uid="{00000000-0006-0000-0100-00001C000000}">
      <text>
        <r>
          <rPr>
            <sz val="10"/>
            <color indexed="81"/>
            <rFont val="Tahoma"/>
            <family val="2"/>
          </rPr>
          <t xml:space="preserve">Enter the employee hourly wage rate. </t>
        </r>
      </text>
    </comment>
    <comment ref="D25" authorId="0" shapeId="0" xr:uid="{00000000-0006-0000-0100-00001D000000}">
      <text>
        <r>
          <rPr>
            <sz val="10"/>
            <color indexed="81"/>
            <rFont val="Tahoma"/>
            <family val="2"/>
          </rPr>
          <t xml:space="preserve">Enter the # of hourly students. </t>
        </r>
      </text>
    </comment>
    <comment ref="E25" authorId="0" shapeId="0" xr:uid="{00000000-0006-0000-0100-00001E000000}">
      <text>
        <r>
          <rPr>
            <sz val="10"/>
            <color indexed="81"/>
            <rFont val="Tahoma"/>
            <family val="2"/>
          </rPr>
          <t xml:space="preserve">Enter the # hours per student for initial budget period. </t>
        </r>
      </text>
    </comment>
    <comment ref="G25" authorId="0" shapeId="0" xr:uid="{00000000-0006-0000-0100-00001F000000}">
      <text>
        <r>
          <rPr>
            <sz val="10"/>
            <color indexed="81"/>
            <rFont val="Tahoma"/>
            <family val="2"/>
          </rPr>
          <t xml:space="preserve">Enter student hourly wage rate. </t>
        </r>
      </text>
    </comment>
    <comment ref="D50" authorId="2" shapeId="0" xr:uid="{00000000-0006-0000-0100-000020000000}">
      <text>
        <r>
          <rPr>
            <sz val="10"/>
            <color indexed="81"/>
            <rFont val="Tahoma"/>
            <family val="2"/>
          </rPr>
          <t>Insert allowed Sponsor rate</t>
        </r>
      </text>
    </comment>
    <comment ref="D51" authorId="2" shapeId="0" xr:uid="{00000000-0006-0000-0100-000021000000}">
      <text>
        <r>
          <rPr>
            <sz val="10"/>
            <color indexed="81"/>
            <rFont val="Tahoma"/>
            <family val="2"/>
          </rPr>
          <t>This rate should be either (1) the difference between full negotiated UA rate and Sponsor rate or (2) the full UA rate if Sponsor does not allow F&amp;A</t>
        </r>
      </text>
    </comment>
    <comment ref="D52" authorId="2" shapeId="0" xr:uid="{00000000-0006-0000-0100-000022000000}">
      <text>
        <r>
          <rPr>
            <sz val="10"/>
            <color indexed="81"/>
            <rFont val="Tahoma"/>
            <family val="2"/>
          </rPr>
          <t>Insert full UA rate for this project</t>
        </r>
      </text>
    </comment>
    <comment ref="D54" authorId="2" shapeId="0" xr:uid="{00000000-0006-0000-0100-000023000000}">
      <text>
        <r>
          <rPr>
            <sz val="10"/>
            <color indexed="81"/>
            <rFont val="Tahoma"/>
            <family val="2"/>
          </rPr>
          <t>Insert UA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gberryhill</author>
  </authors>
  <commentList>
    <comment ref="A1" authorId="0" shapeId="0" xr:uid="{9FEEA553-FE9A-46A6-BCCC-4F1419389275}">
      <text>
        <r>
          <rPr>
            <sz val="10"/>
            <color indexed="81"/>
            <rFont val="Tahoma"/>
            <family val="2"/>
          </rPr>
          <t xml:space="preserve">At the bottom of this screen, click the tab appropriate for the number of proposed budget years. </t>
        </r>
      </text>
    </comment>
    <comment ref="B2" authorId="0" shapeId="0" xr:uid="{FD3F3B9E-598C-487C-ABD8-892F14F0FAF9}">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3" authorId="0" shapeId="0" xr:uid="{577E5797-7251-4E08-8472-64AA53ECE5E7}">
      <text>
        <r>
          <rPr>
            <sz val="10"/>
            <color indexed="81"/>
            <rFont val="Tahoma"/>
            <family val="2"/>
          </rPr>
          <t>Enter the proposed grant start date.</t>
        </r>
      </text>
    </comment>
    <comment ref="B4" authorId="0" shapeId="0" xr:uid="{04DEFA7F-F021-431D-BACE-A83EDB2D3817}">
      <text>
        <r>
          <rPr>
            <sz val="10"/>
            <color indexed="81"/>
            <rFont val="Tahoma"/>
            <family val="2"/>
          </rPr>
          <t xml:space="preserve">Enter the UAF PI name. 
</t>
        </r>
      </text>
    </comment>
    <comment ref="B5" authorId="0" shapeId="0" xr:uid="{BA660C7F-CDC2-4294-80FA-FE0499BE81D8}">
      <text>
        <r>
          <rPr>
            <sz val="10"/>
            <color indexed="81"/>
            <rFont val="Tahoma"/>
            <family val="2"/>
          </rPr>
          <t xml:space="preserve">Enter the UAF PI Department/College. </t>
        </r>
      </text>
    </comment>
    <comment ref="C8" authorId="1" shapeId="0" xr:uid="{C302AE46-5CEB-4C1D-AB6F-CED94CD7E513}">
      <text>
        <r>
          <rPr>
            <sz val="9"/>
            <color indexed="81"/>
            <rFont val="Tahoma"/>
            <family val="2"/>
          </rPr>
          <t>9 or 12 month appointment</t>
        </r>
      </text>
    </comment>
    <comment ref="A10" authorId="0" shapeId="0" xr:uid="{B2BB5028-D0ED-4C41-8BEC-A7AF7FC881E0}">
      <text>
        <r>
          <rPr>
            <sz val="10"/>
            <color indexed="81"/>
            <rFont val="Tahoma"/>
            <family val="2"/>
          </rPr>
          <t>NOTE: Provide names and roles of senior personnel to enable RSSP to  verify salaries (e.g., "John R. Smith, Co-PI" or "Mary W. Jones, Sr. Personnel").</t>
        </r>
      </text>
    </comment>
    <comment ref="C10" authorId="1" shapeId="0" xr:uid="{04124B20-3F8A-44F6-AE04-0C332CC682E3}">
      <text>
        <r>
          <rPr>
            <sz val="9"/>
            <color indexed="81"/>
            <rFont val="Tahoma"/>
            <family val="2"/>
          </rPr>
          <t>9 or 12 month appointment</t>
        </r>
      </text>
    </comment>
    <comment ref="A12" authorId="0" shapeId="0" xr:uid="{8249AB02-BE06-43CB-B7C2-095532B140EE}">
      <text>
        <r>
          <rPr>
            <sz val="10"/>
            <color indexed="81"/>
            <rFont val="Tahoma"/>
            <family val="2"/>
          </rPr>
          <t>NOTE: Provide names and roles of senior personnel to enable RSSP to  verify salaries (e.g., "John R. Smith, Co-PI" or "Mary W. Jones, Sr. Personnel").</t>
        </r>
      </text>
    </comment>
    <comment ref="C12" authorId="1" shapeId="0" xr:uid="{6AA220B8-0EED-4319-A3C1-2CEACD78439B}">
      <text>
        <r>
          <rPr>
            <sz val="9"/>
            <color indexed="81"/>
            <rFont val="Tahoma"/>
            <family val="2"/>
          </rPr>
          <t>9 or 12 month appointment</t>
        </r>
      </text>
    </comment>
    <comment ref="A14" authorId="0" shapeId="0" xr:uid="{409E488F-2D41-40AE-940E-1A7F68425C75}">
      <text>
        <r>
          <rPr>
            <sz val="10"/>
            <color indexed="81"/>
            <rFont val="Tahoma"/>
            <family val="2"/>
          </rPr>
          <t>NOTE: Provide names and roles of senior personnel to enable RSSP to  verify salaries (e.g., "John R. Smith, Co-PI" or "Mary W. Jones, Sr. Personnel").</t>
        </r>
      </text>
    </comment>
    <comment ref="C14" authorId="1" shapeId="0" xr:uid="{1D1F8DDB-59F5-4F09-AEB7-FEE99F4A9B82}">
      <text>
        <r>
          <rPr>
            <sz val="9"/>
            <color indexed="81"/>
            <rFont val="Tahoma"/>
            <family val="2"/>
          </rPr>
          <t>9 or 12 month appointment</t>
        </r>
      </text>
    </comment>
    <comment ref="A16" authorId="0" shapeId="0" xr:uid="{0B8B18A5-4C15-4F32-9A7B-A8F990F84F94}">
      <text>
        <r>
          <rPr>
            <sz val="10"/>
            <color indexed="81"/>
            <rFont val="Tahoma"/>
            <family val="2"/>
          </rPr>
          <t>NOTE: Provide names and roles of senior personnel to enable RSSP to  verify salaries (e.g., "John R. Smith, Co-PI" or "Mary W. Jones, Sr. Personnel").</t>
        </r>
      </text>
    </comment>
    <comment ref="C16" authorId="1" shapeId="0" xr:uid="{51B3D08E-DCA8-414B-8FAE-46C67FA6595C}">
      <text>
        <r>
          <rPr>
            <sz val="9"/>
            <color indexed="81"/>
            <rFont val="Tahoma"/>
            <family val="2"/>
          </rPr>
          <t>9 or 12 month appointment</t>
        </r>
      </text>
    </comment>
    <comment ref="C18" authorId="1" shapeId="0" xr:uid="{42C35253-39EE-421E-BC66-5054904CAE25}">
      <text>
        <r>
          <rPr>
            <sz val="9"/>
            <color indexed="81"/>
            <rFont val="Tahoma"/>
            <family val="2"/>
          </rPr>
          <t>9 or 12 month appointment</t>
        </r>
      </text>
    </comment>
    <comment ref="E18" authorId="1" shapeId="0" xr:uid="{0D6D367A-145B-44AA-9F2A-9F99FA76BED3}">
      <text>
        <r>
          <rPr>
            <sz val="9"/>
            <color indexed="81"/>
            <rFont val="Tahoma"/>
            <family val="2"/>
          </rPr>
          <t>Non-classified (NonCL) or Classified (Class)</t>
        </r>
      </text>
    </comment>
    <comment ref="C19" authorId="1" shapeId="0" xr:uid="{B85956FA-4B21-4D38-815A-639A4F2389B8}">
      <text>
        <r>
          <rPr>
            <sz val="9"/>
            <color indexed="81"/>
            <rFont val="Tahoma"/>
            <family val="2"/>
          </rPr>
          <t>9 or 12 month appointment</t>
        </r>
      </text>
    </comment>
    <comment ref="E19" authorId="1" shapeId="0" xr:uid="{D9AD6A32-A8B1-47A4-A861-519CCBA7B7D9}">
      <text>
        <r>
          <rPr>
            <sz val="9"/>
            <color indexed="81"/>
            <rFont val="Tahoma"/>
            <family val="2"/>
          </rPr>
          <t>Non-classified (NonCL) or Classified (Class)</t>
        </r>
      </text>
    </comment>
    <comment ref="C20" authorId="1" shapeId="0" xr:uid="{71C97D20-D09A-45C6-8193-0049B6AB44AF}">
      <text>
        <r>
          <rPr>
            <sz val="9"/>
            <color indexed="81"/>
            <rFont val="Tahoma"/>
            <family val="2"/>
          </rPr>
          <t>9 or 12 month appointment</t>
        </r>
      </text>
    </comment>
    <comment ref="E20" authorId="1" shapeId="0" xr:uid="{24AAC1E4-D352-4072-8F14-5D9016E4F439}">
      <text>
        <r>
          <rPr>
            <sz val="9"/>
            <color indexed="81"/>
            <rFont val="Tahoma"/>
            <family val="2"/>
          </rPr>
          <t>Non-classified (NonCL) or Classified (Class)</t>
        </r>
      </text>
    </comment>
    <comment ref="C21" authorId="1" shapeId="0" xr:uid="{1E396FF3-D9A9-4057-843B-4087702D21A0}">
      <text>
        <r>
          <rPr>
            <sz val="9"/>
            <color indexed="81"/>
            <rFont val="Tahoma"/>
            <family val="2"/>
          </rPr>
          <t>9 or 12 month appointment</t>
        </r>
      </text>
    </comment>
    <comment ref="E21" authorId="1" shapeId="0" xr:uid="{68360E35-573B-43C4-9633-7E27E9596262}">
      <text>
        <r>
          <rPr>
            <sz val="9"/>
            <color indexed="81"/>
            <rFont val="Tahoma"/>
            <family val="2"/>
          </rPr>
          <t>Non-classified (NonCL) or Classified (Class)</t>
        </r>
      </text>
    </comment>
    <comment ref="D22" authorId="0" shapeId="0" xr:uid="{52244E52-ED16-4D26-A2CA-9E67F9DB2480}">
      <text>
        <r>
          <rPr>
            <sz val="10"/>
            <color indexed="81"/>
            <rFont val="Tahoma"/>
            <family val="2"/>
          </rPr>
          <t xml:space="preserve">Enter the number of doctoral GRAs. </t>
        </r>
        <r>
          <rPr>
            <b/>
            <sz val="10"/>
            <color indexed="81"/>
            <rFont val="Tahoma"/>
            <family val="2"/>
          </rPr>
          <t xml:space="preserve"> </t>
        </r>
      </text>
    </comment>
    <comment ref="E22" authorId="0" shapeId="0" xr:uid="{00731F7E-A9BE-40AE-BAFF-BAC811FFCDEA}">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2" authorId="0" shapeId="0" xr:uid="{2BA67E3F-1E17-4BCD-8819-6064995F7ED3}">
      <text>
        <r>
          <rPr>
            <sz val="10"/>
            <color indexed="81"/>
            <rFont val="Tahoma"/>
            <family val="2"/>
          </rPr>
          <t xml:space="preserve">Enter PhD GRA monthly salary (note: appointed students are paid a salary, not a stipend). </t>
        </r>
      </text>
    </comment>
    <comment ref="D23" authorId="0" shapeId="0" xr:uid="{D6822EC0-0E12-43A1-A1FD-D5D5C3AE6DAF}">
      <text>
        <r>
          <rPr>
            <sz val="10"/>
            <color indexed="81"/>
            <rFont val="Tahoma"/>
            <family val="2"/>
          </rPr>
          <t>Enter the number of Masters GRAs.</t>
        </r>
      </text>
    </comment>
    <comment ref="E23" authorId="0" shapeId="0" xr:uid="{9DF989DE-4E97-42CE-B34B-CAC797FECB16}">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3" authorId="0" shapeId="0" xr:uid="{2221ACF0-319C-4F22-956D-A831FA8395CE}">
      <text>
        <r>
          <rPr>
            <sz val="10"/>
            <color indexed="81"/>
            <rFont val="Tahoma"/>
            <family val="2"/>
          </rPr>
          <t>Enter Master's GRA monthly salary (note: appointed students are paid a salary, not a stipend).</t>
        </r>
      </text>
    </comment>
    <comment ref="D24" authorId="0" shapeId="0" xr:uid="{B2375E78-A36E-4141-8294-5C4E5E456ACE}">
      <text>
        <r>
          <rPr>
            <sz val="10"/>
            <color indexed="81"/>
            <rFont val="Tahoma"/>
            <family val="2"/>
          </rPr>
          <t xml:space="preserve">Enter the # of hourly employees. </t>
        </r>
      </text>
    </comment>
    <comment ref="E24" authorId="0" shapeId="0" xr:uid="{73E0B052-5591-4289-B341-1AEA67B843A1}">
      <text>
        <r>
          <rPr>
            <sz val="10"/>
            <color indexed="81"/>
            <rFont val="Tahoma"/>
            <family val="2"/>
          </rPr>
          <t xml:space="preserve">Enter the 
# hours per employee
 for initial budget period. </t>
        </r>
      </text>
    </comment>
    <comment ref="G24" authorId="0" shapeId="0" xr:uid="{B76F90E8-B479-41FE-AFDE-7518FB6CE1B6}">
      <text>
        <r>
          <rPr>
            <sz val="10"/>
            <color indexed="81"/>
            <rFont val="Tahoma"/>
            <family val="2"/>
          </rPr>
          <t xml:space="preserve">Enter the employee hourly wage rate. </t>
        </r>
      </text>
    </comment>
    <comment ref="D25" authorId="0" shapeId="0" xr:uid="{27DBF42A-0B16-4810-8247-0D541738456F}">
      <text>
        <r>
          <rPr>
            <sz val="10"/>
            <color indexed="81"/>
            <rFont val="Tahoma"/>
            <family val="2"/>
          </rPr>
          <t xml:space="preserve">Enter the # of hourly students. </t>
        </r>
      </text>
    </comment>
    <comment ref="E25" authorId="0" shapeId="0" xr:uid="{DF7D6AA4-1796-4505-A62D-8BB54E90C2E9}">
      <text>
        <r>
          <rPr>
            <sz val="10"/>
            <color indexed="81"/>
            <rFont val="Tahoma"/>
            <family val="2"/>
          </rPr>
          <t xml:space="preserve">Enter the # hours per student
 for initial budget period. </t>
        </r>
      </text>
    </comment>
    <comment ref="G25" authorId="0" shapeId="0" xr:uid="{CFB62605-92FC-4095-A0F0-695C25F061B3}">
      <text>
        <r>
          <rPr>
            <sz val="10"/>
            <color indexed="81"/>
            <rFont val="Tahoma"/>
            <family val="2"/>
          </rPr>
          <t xml:space="preserve">Enter student hourly wage rate. </t>
        </r>
      </text>
    </comment>
    <comment ref="D50" authorId="2" shapeId="0" xr:uid="{CAAD67D3-9D59-4E23-8225-C0E8E54B336D}">
      <text>
        <r>
          <rPr>
            <sz val="10"/>
            <color indexed="81"/>
            <rFont val="Tahoma"/>
            <family val="2"/>
          </rPr>
          <t>Insert allowed Sponsor rate</t>
        </r>
      </text>
    </comment>
    <comment ref="D51" authorId="2" shapeId="0" xr:uid="{16F05BDC-B57E-4DC6-9BD8-9FCDEB6DB766}">
      <text>
        <r>
          <rPr>
            <sz val="10"/>
            <color indexed="81"/>
            <rFont val="Tahoma"/>
            <family val="2"/>
          </rPr>
          <t>This rate should be either (1) the difference between full negotiated UA rate and Sponsor rate or (2) the full UA rate if Sponsor does not allow F&amp;A</t>
        </r>
      </text>
    </comment>
    <comment ref="D52" authorId="2" shapeId="0" xr:uid="{123791B6-D8C2-476B-8EF9-8BF1527B0315}">
      <text>
        <r>
          <rPr>
            <sz val="10"/>
            <color indexed="81"/>
            <rFont val="Tahoma"/>
            <family val="2"/>
          </rPr>
          <t>Insert full UA rate for this project</t>
        </r>
      </text>
    </comment>
    <comment ref="D54" authorId="2" shapeId="0" xr:uid="{C0E94211-F86C-457C-A654-380D45634453}">
      <text>
        <r>
          <rPr>
            <sz val="10"/>
            <color indexed="81"/>
            <rFont val="Tahoma"/>
            <family val="2"/>
          </rPr>
          <t>Insert UA rate</t>
        </r>
      </text>
    </comment>
    <comment ref="E56" authorId="3" shapeId="0" xr:uid="{F99CC6CD-8D46-4163-8F4F-B787D55E7FCF}">
      <text>
        <r>
          <rPr>
            <b/>
            <sz val="9"/>
            <color indexed="81"/>
            <rFont val="Tahoma"/>
            <family val="2"/>
          </rPr>
          <t>gberryhill:</t>
        </r>
        <r>
          <rPr>
            <sz val="9"/>
            <color indexed="81"/>
            <rFont val="Tahoma"/>
            <family val="2"/>
          </rPr>
          <t xml:space="preserve">
insert # of hours of tuition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s>
  <commentList>
    <comment ref="A1" authorId="0" shapeId="0" xr:uid="{00000000-0006-0000-0300-000001000000}">
      <text>
        <r>
          <rPr>
            <sz val="10"/>
            <color indexed="81"/>
            <rFont val="Tahoma"/>
            <family val="2"/>
          </rPr>
          <t xml:space="preserve">At the bottom of this screen, click the tab appropriate for the number of proposed budget years. </t>
        </r>
      </text>
    </comment>
    <comment ref="B2" authorId="0" shapeId="0" xr:uid="{00000000-0006-0000-03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3" authorId="0" shapeId="0" xr:uid="{00000000-0006-0000-0300-000003000000}">
      <text>
        <r>
          <rPr>
            <sz val="10"/>
            <color indexed="81"/>
            <rFont val="Tahoma"/>
            <family val="2"/>
          </rPr>
          <t>Enter the proposed grant start date.</t>
        </r>
      </text>
    </comment>
    <comment ref="B4" authorId="0" shapeId="0" xr:uid="{00000000-0006-0000-0300-000004000000}">
      <text>
        <r>
          <rPr>
            <sz val="10"/>
            <color indexed="81"/>
            <rFont val="Tahoma"/>
            <family val="2"/>
          </rPr>
          <t xml:space="preserve">Enter the UAF PI name. 
</t>
        </r>
      </text>
    </comment>
    <comment ref="B5" authorId="0" shapeId="0" xr:uid="{00000000-0006-0000-0300-000005000000}">
      <text>
        <r>
          <rPr>
            <sz val="10"/>
            <color indexed="81"/>
            <rFont val="Tahoma"/>
            <family val="2"/>
          </rPr>
          <t xml:space="preserve">Enter the UAF PI Department/College. </t>
        </r>
      </text>
    </comment>
    <comment ref="C8" authorId="1" shapeId="0" xr:uid="{00000000-0006-0000-0300-000006000000}">
      <text>
        <r>
          <rPr>
            <sz val="9"/>
            <color indexed="81"/>
            <rFont val="Tahoma"/>
            <family val="2"/>
          </rPr>
          <t>9 or 12 month appointment</t>
        </r>
      </text>
    </comment>
    <comment ref="A10" authorId="0" shapeId="0" xr:uid="{745019E1-6374-48C7-8CFE-98C04C47F23D}">
      <text>
        <r>
          <rPr>
            <sz val="10"/>
            <color indexed="81"/>
            <rFont val="Tahoma"/>
            <family val="2"/>
          </rPr>
          <t>NOTE: Provide names and roles of senior personnel to enable RSSP to  verify salaries (e.g., "John R. Smith, Co-PI" or "Mary W. Jones, Sr. Personnel").</t>
        </r>
      </text>
    </comment>
    <comment ref="C10" authorId="1" shapeId="0" xr:uid="{00000000-0006-0000-0300-000008000000}">
      <text>
        <r>
          <rPr>
            <sz val="9"/>
            <color indexed="81"/>
            <rFont val="Tahoma"/>
            <family val="2"/>
          </rPr>
          <t>9 or 12 month appointment</t>
        </r>
      </text>
    </comment>
    <comment ref="A12" authorId="0" shapeId="0" xr:uid="{123043E6-375B-42A4-9EA7-5400D6BFCF57}">
      <text>
        <r>
          <rPr>
            <sz val="10"/>
            <color indexed="81"/>
            <rFont val="Tahoma"/>
            <family val="2"/>
          </rPr>
          <t>NOTE: Provide names and roles of senior personnel to enable RSSP to  verify salaries (e.g., "John R. Smith, Co-PI" or "Mary W. Jones, Sr. Personnel").</t>
        </r>
      </text>
    </comment>
    <comment ref="C12" authorId="1" shapeId="0" xr:uid="{00000000-0006-0000-0300-000009000000}">
      <text>
        <r>
          <rPr>
            <sz val="9"/>
            <color indexed="81"/>
            <rFont val="Tahoma"/>
            <family val="2"/>
          </rPr>
          <t>9 or 12 month appointment</t>
        </r>
      </text>
    </comment>
    <comment ref="A14" authorId="0" shapeId="0" xr:uid="{6F248891-A7A9-4F96-AC93-896D66491F20}">
      <text>
        <r>
          <rPr>
            <sz val="10"/>
            <color indexed="81"/>
            <rFont val="Tahoma"/>
            <family val="2"/>
          </rPr>
          <t>NOTE: Provide names and roles of senior personnel to enable RSSP to  verify salaries (e.g., "John R. Smith, Co-PI" or "Mary W. Jones, Sr. Personnel").</t>
        </r>
      </text>
    </comment>
    <comment ref="C14" authorId="1" shapeId="0" xr:uid="{00000000-0006-0000-0300-00000A000000}">
      <text>
        <r>
          <rPr>
            <sz val="9"/>
            <color indexed="81"/>
            <rFont val="Tahoma"/>
            <family val="2"/>
          </rPr>
          <t>9 or 12 month appointment</t>
        </r>
      </text>
    </comment>
    <comment ref="A16" authorId="0" shapeId="0" xr:uid="{8948C6DC-CFA5-4C29-A0A8-EF7BD361819D}">
      <text>
        <r>
          <rPr>
            <sz val="10"/>
            <color indexed="81"/>
            <rFont val="Tahoma"/>
            <family val="2"/>
          </rPr>
          <t>NOTE: Provide names and roles of senior personnel to enable RSSP to  verify salaries (e.g., "John R. Smith, Co-PI" or "Mary W. Jones, Sr. Personnel").</t>
        </r>
      </text>
    </comment>
    <comment ref="C16" authorId="1" shapeId="0" xr:uid="{00000000-0006-0000-0300-00000B000000}">
      <text>
        <r>
          <rPr>
            <sz val="9"/>
            <color indexed="81"/>
            <rFont val="Tahoma"/>
            <family val="2"/>
          </rPr>
          <t>9 or 12 month appointment</t>
        </r>
      </text>
    </comment>
    <comment ref="C18" authorId="1" shapeId="0" xr:uid="{00000000-0006-0000-0300-00000C000000}">
      <text>
        <r>
          <rPr>
            <sz val="9"/>
            <color indexed="81"/>
            <rFont val="Tahoma"/>
            <family val="2"/>
          </rPr>
          <t>9 or 12 month appointment</t>
        </r>
      </text>
    </comment>
    <comment ref="E18" authorId="1" shapeId="0" xr:uid="{00000000-0006-0000-0300-00000D000000}">
      <text>
        <r>
          <rPr>
            <sz val="9"/>
            <color indexed="81"/>
            <rFont val="Tahoma"/>
            <family val="2"/>
          </rPr>
          <t>Non-classified (NonCL) or Classified (Class)</t>
        </r>
      </text>
    </comment>
    <comment ref="C19" authorId="1" shapeId="0" xr:uid="{00000000-0006-0000-0300-00000E000000}">
      <text>
        <r>
          <rPr>
            <sz val="9"/>
            <color indexed="81"/>
            <rFont val="Tahoma"/>
            <family val="2"/>
          </rPr>
          <t>9 or 12 month appointment</t>
        </r>
      </text>
    </comment>
    <comment ref="E19" authorId="1" shapeId="0" xr:uid="{00000000-0006-0000-0300-00000F000000}">
      <text>
        <r>
          <rPr>
            <sz val="9"/>
            <color indexed="81"/>
            <rFont val="Tahoma"/>
            <family val="2"/>
          </rPr>
          <t>Non-classified (NonCL) or Classified (Class)</t>
        </r>
      </text>
    </comment>
    <comment ref="C20" authorId="1" shapeId="0" xr:uid="{00000000-0006-0000-0300-000010000000}">
      <text>
        <r>
          <rPr>
            <sz val="9"/>
            <color indexed="81"/>
            <rFont val="Tahoma"/>
            <family val="2"/>
          </rPr>
          <t>9 or 12 month appointment</t>
        </r>
      </text>
    </comment>
    <comment ref="E20" authorId="1" shapeId="0" xr:uid="{00000000-0006-0000-0300-000011000000}">
      <text>
        <r>
          <rPr>
            <sz val="9"/>
            <color indexed="81"/>
            <rFont val="Tahoma"/>
            <family val="2"/>
          </rPr>
          <t>Non-classified (NonCL) or Classified (Class)</t>
        </r>
      </text>
    </comment>
    <comment ref="C21" authorId="1" shapeId="0" xr:uid="{00000000-0006-0000-0300-000012000000}">
      <text>
        <r>
          <rPr>
            <sz val="9"/>
            <color indexed="81"/>
            <rFont val="Tahoma"/>
            <family val="2"/>
          </rPr>
          <t>9 or 12 month appointment</t>
        </r>
      </text>
    </comment>
    <comment ref="E21" authorId="1" shapeId="0" xr:uid="{00000000-0006-0000-0300-000013000000}">
      <text>
        <r>
          <rPr>
            <sz val="9"/>
            <color indexed="81"/>
            <rFont val="Tahoma"/>
            <family val="2"/>
          </rPr>
          <t>Non-classified (NonCL) or Classified (Class)</t>
        </r>
      </text>
    </comment>
    <comment ref="D22" authorId="0" shapeId="0" xr:uid="{00000000-0006-0000-0300-000014000000}">
      <text>
        <r>
          <rPr>
            <sz val="10"/>
            <color indexed="81"/>
            <rFont val="Tahoma"/>
            <family val="2"/>
          </rPr>
          <t xml:space="preserve">Enter the number of doctoral GRAs. </t>
        </r>
        <r>
          <rPr>
            <b/>
            <sz val="10"/>
            <color indexed="81"/>
            <rFont val="Tahoma"/>
            <family val="2"/>
          </rPr>
          <t xml:space="preserve"> </t>
        </r>
      </text>
    </comment>
    <comment ref="E22" authorId="0" shapeId="0" xr:uid="{00000000-0006-0000-03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2" authorId="0" shapeId="0" xr:uid="{00000000-0006-0000-0300-000016000000}">
      <text>
        <r>
          <rPr>
            <sz val="10"/>
            <color indexed="81"/>
            <rFont val="Tahoma"/>
            <family val="2"/>
          </rPr>
          <t xml:space="preserve">Enter PhD GRA monthly salary (note: appointed students are paid a salary, not a stipend). </t>
        </r>
      </text>
    </comment>
    <comment ref="D23" authorId="0" shapeId="0" xr:uid="{00000000-0006-0000-0300-000017000000}">
      <text>
        <r>
          <rPr>
            <sz val="10"/>
            <color indexed="81"/>
            <rFont val="Tahoma"/>
            <family val="2"/>
          </rPr>
          <t>Enter the number of Masters GRAs.</t>
        </r>
      </text>
    </comment>
    <comment ref="E23" authorId="0" shapeId="0" xr:uid="{00000000-0006-0000-03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3" authorId="0" shapeId="0" xr:uid="{00000000-0006-0000-0300-000019000000}">
      <text>
        <r>
          <rPr>
            <sz val="10"/>
            <color indexed="81"/>
            <rFont val="Tahoma"/>
            <family val="2"/>
          </rPr>
          <t>Enter Master's GRA monthly salary (note: appointed students are paid a salary, not a stipend).</t>
        </r>
      </text>
    </comment>
    <comment ref="D24" authorId="0" shapeId="0" xr:uid="{00000000-0006-0000-0300-00001A000000}">
      <text>
        <r>
          <rPr>
            <sz val="10"/>
            <color indexed="81"/>
            <rFont val="Tahoma"/>
            <family val="2"/>
          </rPr>
          <t xml:space="preserve">Enter the # of hourly employees. </t>
        </r>
      </text>
    </comment>
    <comment ref="E24" authorId="0" shapeId="0" xr:uid="{00000000-0006-0000-0300-00001B000000}">
      <text>
        <r>
          <rPr>
            <sz val="10"/>
            <color indexed="81"/>
            <rFont val="Tahoma"/>
            <family val="2"/>
          </rPr>
          <t xml:space="preserve">Enter the # hours per employee for initial budget period. </t>
        </r>
      </text>
    </comment>
    <comment ref="G24" authorId="0" shapeId="0" xr:uid="{00000000-0006-0000-0300-00001C000000}">
      <text>
        <r>
          <rPr>
            <sz val="10"/>
            <color indexed="81"/>
            <rFont val="Tahoma"/>
            <family val="2"/>
          </rPr>
          <t xml:space="preserve">Enter the employee hourly wage rate. </t>
        </r>
      </text>
    </comment>
    <comment ref="D25" authorId="0" shapeId="0" xr:uid="{00000000-0006-0000-0300-00001D000000}">
      <text>
        <r>
          <rPr>
            <sz val="10"/>
            <color indexed="81"/>
            <rFont val="Tahoma"/>
            <family val="2"/>
          </rPr>
          <t xml:space="preserve">Enter the # of hourly students. </t>
        </r>
      </text>
    </comment>
    <comment ref="E25" authorId="0" shapeId="0" xr:uid="{00000000-0006-0000-0300-00001E000000}">
      <text>
        <r>
          <rPr>
            <sz val="10"/>
            <color indexed="81"/>
            <rFont val="Tahoma"/>
            <family val="2"/>
          </rPr>
          <t xml:space="preserve">Enter the # hours per student for initial budget period. </t>
        </r>
      </text>
    </comment>
    <comment ref="G25" authorId="0" shapeId="0" xr:uid="{00000000-0006-0000-0300-00001F000000}">
      <text>
        <r>
          <rPr>
            <sz val="10"/>
            <color indexed="81"/>
            <rFont val="Tahoma"/>
            <family val="2"/>
          </rPr>
          <t xml:space="preserve">Enter student hourly wage rate. </t>
        </r>
      </text>
    </comment>
    <comment ref="D50" authorId="2" shapeId="0" xr:uid="{00000000-0006-0000-0300-000020000000}">
      <text>
        <r>
          <rPr>
            <sz val="10"/>
            <color indexed="81"/>
            <rFont val="Tahoma"/>
            <family val="2"/>
          </rPr>
          <t>Insert allowed Sponsor rate</t>
        </r>
      </text>
    </comment>
    <comment ref="D51" authorId="2" shapeId="0" xr:uid="{00000000-0006-0000-0300-000021000000}">
      <text>
        <r>
          <rPr>
            <sz val="10"/>
            <color indexed="81"/>
            <rFont val="Tahoma"/>
            <family val="2"/>
          </rPr>
          <t>This rate should be either (1) the difference between full negotiated UA rate and Sponsor rate or (2) the full UA rate if Sponsor does not allow F&amp;A</t>
        </r>
      </text>
    </comment>
    <comment ref="D52" authorId="2" shapeId="0" xr:uid="{00000000-0006-0000-0300-000022000000}">
      <text>
        <r>
          <rPr>
            <sz val="10"/>
            <color indexed="81"/>
            <rFont val="Tahoma"/>
            <family val="2"/>
          </rPr>
          <t>Insert full UA rate for this project</t>
        </r>
      </text>
    </comment>
    <comment ref="D54" authorId="2" shapeId="0" xr:uid="{00000000-0006-0000-0300-000023000000}">
      <text>
        <r>
          <rPr>
            <sz val="10"/>
            <color indexed="81"/>
            <rFont val="Tahoma"/>
            <family val="2"/>
          </rPr>
          <t>Insert UA rate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s>
  <commentList>
    <comment ref="A1" authorId="0" shapeId="0" xr:uid="{00000000-0006-0000-0400-000001000000}">
      <text>
        <r>
          <rPr>
            <sz val="10"/>
            <color indexed="81"/>
            <rFont val="Tahoma"/>
            <family val="2"/>
          </rPr>
          <t xml:space="preserve">At the bottom of this screen, click the tab appropriate for the number of proposed budget years. </t>
        </r>
      </text>
    </comment>
    <comment ref="B2" authorId="0" shapeId="0" xr:uid="{00000000-0006-0000-04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3" authorId="0" shapeId="0" xr:uid="{00000000-0006-0000-0400-000003000000}">
      <text>
        <r>
          <rPr>
            <sz val="10"/>
            <color indexed="81"/>
            <rFont val="Tahoma"/>
            <family val="2"/>
          </rPr>
          <t>Enter the proposed grant start date.</t>
        </r>
      </text>
    </comment>
    <comment ref="B4" authorId="0" shapeId="0" xr:uid="{00000000-0006-0000-0400-000004000000}">
      <text>
        <r>
          <rPr>
            <sz val="10"/>
            <color indexed="81"/>
            <rFont val="Tahoma"/>
            <family val="2"/>
          </rPr>
          <t xml:space="preserve">Enter the UAF PI name. 
</t>
        </r>
      </text>
    </comment>
    <comment ref="B5" authorId="0" shapeId="0" xr:uid="{00000000-0006-0000-0400-000005000000}">
      <text>
        <r>
          <rPr>
            <sz val="10"/>
            <color indexed="81"/>
            <rFont val="Tahoma"/>
            <family val="2"/>
          </rPr>
          <t xml:space="preserve">Enter the UAF PI Department/College. </t>
        </r>
      </text>
    </comment>
    <comment ref="C8" authorId="1" shapeId="0" xr:uid="{00000000-0006-0000-0400-000006000000}">
      <text>
        <r>
          <rPr>
            <sz val="9"/>
            <color indexed="81"/>
            <rFont val="Tahoma"/>
            <family val="2"/>
          </rPr>
          <t>9 or 12 month appointment</t>
        </r>
      </text>
    </comment>
    <comment ref="A10" authorId="0" shapeId="0" xr:uid="{00000000-0006-0000-0400-000007000000}">
      <text>
        <r>
          <rPr>
            <sz val="10"/>
            <color indexed="81"/>
            <rFont val="Tahoma"/>
            <family val="2"/>
          </rPr>
          <t>NOTE: Provide names and roles of senior personnel to enable RSSP to  verify salaries (e.g., "John R. Smith, Co-PI" or "Mary W. Jones, Sr. Personnel").</t>
        </r>
      </text>
    </comment>
    <comment ref="C10" authorId="1" shapeId="0" xr:uid="{00000000-0006-0000-0400-000008000000}">
      <text>
        <r>
          <rPr>
            <sz val="9"/>
            <color indexed="81"/>
            <rFont val="Tahoma"/>
            <family val="2"/>
          </rPr>
          <t>9 or 12 month appointment</t>
        </r>
      </text>
    </comment>
    <comment ref="A12" authorId="0" shapeId="0" xr:uid="{13043D62-BBB1-4C4A-B492-43BE0D0C4C37}">
      <text>
        <r>
          <rPr>
            <sz val="10"/>
            <color indexed="81"/>
            <rFont val="Tahoma"/>
            <family val="2"/>
          </rPr>
          <t>NOTE: Provide names and roles of senior personnel to enable RSSP to  verify salaries (e.g., "John R. Smith, Co-PI" or "Mary W. Jones, Sr. Personnel").</t>
        </r>
      </text>
    </comment>
    <comment ref="C12" authorId="1" shapeId="0" xr:uid="{00000000-0006-0000-0400-000009000000}">
      <text>
        <r>
          <rPr>
            <sz val="9"/>
            <color indexed="81"/>
            <rFont val="Tahoma"/>
            <family val="2"/>
          </rPr>
          <t>9 or 12 month appointment</t>
        </r>
      </text>
    </comment>
    <comment ref="A14" authorId="0" shapeId="0" xr:uid="{D75CD07C-39C2-409F-8B0C-7C83D67F3F58}">
      <text>
        <r>
          <rPr>
            <sz val="10"/>
            <color indexed="81"/>
            <rFont val="Tahoma"/>
            <family val="2"/>
          </rPr>
          <t>NOTE: Provide names and roles of senior personnel to enable RSSP to  verify salaries (e.g., "John R. Smith, Co-PI" or "Mary W. Jones, Sr. Personnel").</t>
        </r>
      </text>
    </comment>
    <comment ref="C14" authorId="1" shapeId="0" xr:uid="{00000000-0006-0000-0400-00000A000000}">
      <text>
        <r>
          <rPr>
            <sz val="9"/>
            <color indexed="81"/>
            <rFont val="Tahoma"/>
            <family val="2"/>
          </rPr>
          <t>9 or 12 month appointment</t>
        </r>
      </text>
    </comment>
    <comment ref="A16" authorId="0" shapeId="0" xr:uid="{3421068F-F874-416A-8397-DD9E9FD00F11}">
      <text>
        <r>
          <rPr>
            <sz val="10"/>
            <color indexed="81"/>
            <rFont val="Tahoma"/>
            <family val="2"/>
          </rPr>
          <t>NOTE: Provide names and roles of senior personnel to enable RSSP to  verify salaries (e.g., "John R. Smith, Co-PI" or "Mary W. Jones, Sr. Personnel").</t>
        </r>
      </text>
    </comment>
    <comment ref="C16" authorId="1" shapeId="0" xr:uid="{00000000-0006-0000-0400-00000B000000}">
      <text>
        <r>
          <rPr>
            <sz val="9"/>
            <color indexed="81"/>
            <rFont val="Tahoma"/>
            <family val="2"/>
          </rPr>
          <t>9 or 12 month appointment</t>
        </r>
      </text>
    </comment>
    <comment ref="C18" authorId="1" shapeId="0" xr:uid="{00000000-0006-0000-0400-00000C000000}">
      <text>
        <r>
          <rPr>
            <sz val="9"/>
            <color indexed="81"/>
            <rFont val="Tahoma"/>
            <family val="2"/>
          </rPr>
          <t>9 or 12 month appointment</t>
        </r>
      </text>
    </comment>
    <comment ref="E18" authorId="1" shapeId="0" xr:uid="{00000000-0006-0000-0400-00000D000000}">
      <text>
        <r>
          <rPr>
            <sz val="9"/>
            <color indexed="81"/>
            <rFont val="Tahoma"/>
            <family val="2"/>
          </rPr>
          <t>Non-classified (NonCL) or Classified (Class)</t>
        </r>
      </text>
    </comment>
    <comment ref="C19" authorId="1" shapeId="0" xr:uid="{00000000-0006-0000-0400-00000E000000}">
      <text>
        <r>
          <rPr>
            <sz val="9"/>
            <color indexed="81"/>
            <rFont val="Tahoma"/>
            <family val="2"/>
          </rPr>
          <t>9 or 12 month appointment</t>
        </r>
      </text>
    </comment>
    <comment ref="E19" authorId="1" shapeId="0" xr:uid="{00000000-0006-0000-0400-00000F000000}">
      <text>
        <r>
          <rPr>
            <sz val="9"/>
            <color indexed="81"/>
            <rFont val="Tahoma"/>
            <family val="2"/>
          </rPr>
          <t>Non-classified (NonCL) or Classified (Class)</t>
        </r>
      </text>
    </comment>
    <comment ref="C20" authorId="1" shapeId="0" xr:uid="{00000000-0006-0000-0400-000010000000}">
      <text>
        <r>
          <rPr>
            <sz val="9"/>
            <color indexed="81"/>
            <rFont val="Tahoma"/>
            <family val="2"/>
          </rPr>
          <t>9 or 12 month appointment</t>
        </r>
      </text>
    </comment>
    <comment ref="E20" authorId="1" shapeId="0" xr:uid="{00000000-0006-0000-0400-000011000000}">
      <text>
        <r>
          <rPr>
            <sz val="9"/>
            <color indexed="81"/>
            <rFont val="Tahoma"/>
            <family val="2"/>
          </rPr>
          <t>Non-classified (NonCL) or Classified (Class)</t>
        </r>
      </text>
    </comment>
    <comment ref="C21" authorId="1" shapeId="0" xr:uid="{00000000-0006-0000-0400-000012000000}">
      <text>
        <r>
          <rPr>
            <sz val="9"/>
            <color indexed="81"/>
            <rFont val="Tahoma"/>
            <family val="2"/>
          </rPr>
          <t>9 or 12 month appointment</t>
        </r>
      </text>
    </comment>
    <comment ref="E21" authorId="1" shapeId="0" xr:uid="{00000000-0006-0000-0400-000013000000}">
      <text>
        <r>
          <rPr>
            <sz val="9"/>
            <color indexed="81"/>
            <rFont val="Tahoma"/>
            <family val="2"/>
          </rPr>
          <t>Non-classified (NonCL) or Classified (Class)</t>
        </r>
      </text>
    </comment>
    <comment ref="D22" authorId="0" shapeId="0" xr:uid="{00000000-0006-0000-0400-000014000000}">
      <text>
        <r>
          <rPr>
            <sz val="10"/>
            <color indexed="81"/>
            <rFont val="Tahoma"/>
            <family val="2"/>
          </rPr>
          <t xml:space="preserve">Enter the number of doctoral GRAs. </t>
        </r>
        <r>
          <rPr>
            <b/>
            <sz val="10"/>
            <color indexed="81"/>
            <rFont val="Tahoma"/>
            <family val="2"/>
          </rPr>
          <t xml:space="preserve"> </t>
        </r>
      </text>
    </comment>
    <comment ref="E22" authorId="0" shapeId="0" xr:uid="{00000000-0006-0000-04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2" authorId="0" shapeId="0" xr:uid="{00000000-0006-0000-0400-000016000000}">
      <text>
        <r>
          <rPr>
            <sz val="10"/>
            <color indexed="81"/>
            <rFont val="Tahoma"/>
            <family val="2"/>
          </rPr>
          <t xml:space="preserve">Enter PhD GRA monthly salary (note: appointed students are paid a salary, not a stipend). </t>
        </r>
      </text>
    </comment>
    <comment ref="D23" authorId="0" shapeId="0" xr:uid="{00000000-0006-0000-0400-000017000000}">
      <text>
        <r>
          <rPr>
            <sz val="10"/>
            <color indexed="81"/>
            <rFont val="Tahoma"/>
            <family val="2"/>
          </rPr>
          <t>Enter the number of Masters GRAs.</t>
        </r>
      </text>
    </comment>
    <comment ref="E23" authorId="0" shapeId="0" xr:uid="{00000000-0006-0000-04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3" authorId="0" shapeId="0" xr:uid="{00000000-0006-0000-0400-000019000000}">
      <text>
        <r>
          <rPr>
            <sz val="10"/>
            <color indexed="81"/>
            <rFont val="Tahoma"/>
            <family val="2"/>
          </rPr>
          <t>Enter Master's GRA monthly salary (note: appointed students are paid a salary, not a stipend).</t>
        </r>
      </text>
    </comment>
    <comment ref="D24" authorId="0" shapeId="0" xr:uid="{00000000-0006-0000-0400-00001A000000}">
      <text>
        <r>
          <rPr>
            <sz val="10"/>
            <color indexed="81"/>
            <rFont val="Tahoma"/>
            <family val="2"/>
          </rPr>
          <t xml:space="preserve">Enter the # of hourly employees. </t>
        </r>
      </text>
    </comment>
    <comment ref="E24" authorId="0" shapeId="0" xr:uid="{00000000-0006-0000-0400-00001B000000}">
      <text>
        <r>
          <rPr>
            <sz val="10"/>
            <color indexed="81"/>
            <rFont val="Tahoma"/>
            <family val="2"/>
          </rPr>
          <t xml:space="preserve">Enter the # hours per employee for initial budget period. </t>
        </r>
      </text>
    </comment>
    <comment ref="G24" authorId="0" shapeId="0" xr:uid="{00000000-0006-0000-0400-00001C000000}">
      <text>
        <r>
          <rPr>
            <sz val="10"/>
            <color indexed="81"/>
            <rFont val="Tahoma"/>
            <family val="2"/>
          </rPr>
          <t xml:space="preserve">Enter the employee hourly wage rate. </t>
        </r>
      </text>
    </comment>
    <comment ref="D25" authorId="0" shapeId="0" xr:uid="{00000000-0006-0000-0400-00001D000000}">
      <text>
        <r>
          <rPr>
            <sz val="10"/>
            <color indexed="81"/>
            <rFont val="Tahoma"/>
            <family val="2"/>
          </rPr>
          <t xml:space="preserve">Enter the # of hourly students. </t>
        </r>
      </text>
    </comment>
    <comment ref="E25" authorId="0" shapeId="0" xr:uid="{00000000-0006-0000-0400-00001E000000}">
      <text>
        <r>
          <rPr>
            <sz val="10"/>
            <color indexed="81"/>
            <rFont val="Tahoma"/>
            <family val="2"/>
          </rPr>
          <t xml:space="preserve">Enter the # hours per student for initial budget period. </t>
        </r>
      </text>
    </comment>
    <comment ref="G25" authorId="0" shapeId="0" xr:uid="{00000000-0006-0000-0400-00001F000000}">
      <text>
        <r>
          <rPr>
            <sz val="10"/>
            <color indexed="81"/>
            <rFont val="Tahoma"/>
            <family val="2"/>
          </rPr>
          <t xml:space="preserve">Enter student hourly wage rate. </t>
        </r>
      </text>
    </comment>
    <comment ref="D50" authorId="2" shapeId="0" xr:uid="{00000000-0006-0000-0400-000020000000}">
      <text>
        <r>
          <rPr>
            <sz val="10"/>
            <color indexed="81"/>
            <rFont val="Tahoma"/>
            <family val="2"/>
          </rPr>
          <t>Insert allowed Sponsor rate</t>
        </r>
      </text>
    </comment>
    <comment ref="D51" authorId="2" shapeId="0" xr:uid="{00000000-0006-0000-0400-000021000000}">
      <text>
        <r>
          <rPr>
            <sz val="10"/>
            <color indexed="81"/>
            <rFont val="Tahoma"/>
            <family val="2"/>
          </rPr>
          <t>This rate should be either (1) the difference between full negotiated UA rate and Sponsor rate or (2) the full UA rate if Sponsor does not allow F&amp;A</t>
        </r>
      </text>
    </comment>
    <comment ref="D52" authorId="2" shapeId="0" xr:uid="{00000000-0006-0000-0400-000022000000}">
      <text>
        <r>
          <rPr>
            <sz val="10"/>
            <color indexed="81"/>
            <rFont val="Tahoma"/>
            <family val="2"/>
          </rPr>
          <t>Insert full UA rate for this project</t>
        </r>
      </text>
    </comment>
    <comment ref="D54" authorId="2" shapeId="0" xr:uid="{00000000-0006-0000-0400-000023000000}">
      <text>
        <r>
          <rPr>
            <sz val="10"/>
            <color indexed="81"/>
            <rFont val="Tahoma"/>
            <family val="2"/>
          </rPr>
          <t>Insert UA rate</t>
        </r>
      </text>
    </comment>
  </commentList>
</comments>
</file>

<file path=xl/sharedStrings.xml><?xml version="1.0" encoding="utf-8"?>
<sst xmlns="http://schemas.openxmlformats.org/spreadsheetml/2006/main" count="647" uniqueCount="113">
  <si>
    <t>BUDGET - UADA CES</t>
  </si>
  <si>
    <t>Date:</t>
  </si>
  <si>
    <t>CAL MTHS</t>
  </si>
  <si>
    <r>
      <rPr>
        <i/>
        <sz val="8"/>
        <color rgb="FFFF0000"/>
        <rFont val="Arial"/>
        <family val="2"/>
      </rPr>
      <t xml:space="preserve">   Instructions:</t>
    </r>
    <r>
      <rPr>
        <i/>
        <sz val="8"/>
        <color indexed="12"/>
        <rFont val="Arial"/>
        <family val="2"/>
      </rPr>
      <t xml:space="preserve">  When we are a sub, the Sponsor is the lead institution.</t>
    </r>
  </si>
  <si>
    <t>Proposed to (Sponsor):</t>
  </si>
  <si>
    <t>CES</t>
  </si>
  <si>
    <t>1=0.083 fte</t>
  </si>
  <si>
    <t xml:space="preserve">  (1) Do not type in gray-shaded cells. </t>
  </si>
  <si>
    <t>Proposed Start &amp; End Dates:</t>
  </si>
  <si>
    <t>to</t>
  </si>
  <si>
    <t>2=0.166 fte</t>
  </si>
  <si>
    <t xml:space="preserve">  (2) Follow instructions in cells with a red corner triangle. </t>
  </si>
  <si>
    <t xml:space="preserve">UADA Lead Investigator:  </t>
  </si>
  <si>
    <t>3=0.25 fte</t>
  </si>
  <si>
    <t xml:space="preserve">  (3) Pull down appointment length in months for PIs and Co-PIs.</t>
  </si>
  <si>
    <t xml:space="preserve">Lead Dept/UADA:  </t>
  </si>
  <si>
    <t>4=0.33 fte</t>
  </si>
  <si>
    <t xml:space="preserve">  (4) Pull down appointment type (Non-classified or Classified) for research associates and other staff.</t>
  </si>
  <si>
    <t xml:space="preserve">Type </t>
  </si>
  <si>
    <t>FTE %</t>
  </si>
  <si>
    <t>Cost</t>
  </si>
  <si>
    <t>Year 1</t>
  </si>
  <si>
    <t>Cumulative</t>
  </si>
  <si>
    <t xml:space="preserve">  (5) Our proper name is:  University of Arkansas System Division of Agriculture</t>
  </si>
  <si>
    <t>SALARIES &amp; WAGES</t>
  </si>
  <si>
    <t>Base Salary</t>
  </si>
  <si>
    <t>Appointment</t>
  </si>
  <si>
    <t>%</t>
  </si>
  <si>
    <t>SMR</t>
  </si>
  <si>
    <t>Share</t>
  </si>
  <si>
    <t>Sponsor</t>
  </si>
  <si>
    <t>PI</t>
  </si>
  <si>
    <t>mo.</t>
  </si>
  <si>
    <t>NonCL</t>
  </si>
  <si>
    <t>Please note these amounts and dates:</t>
  </si>
  <si>
    <t>Co-PI or Other</t>
  </si>
  <si>
    <t>Start date on or after:</t>
  </si>
  <si>
    <t xml:space="preserve">  [Fill in position as needed]</t>
  </si>
  <si>
    <t xml:space="preserve">  Postdoctoral Associate</t>
  </si>
  <si>
    <t>Fringe rates:</t>
  </si>
  <si>
    <t xml:space="preserve">  Research Associate (staff)</t>
  </si>
  <si>
    <t xml:space="preserve">  Research Assistant or Tech</t>
  </si>
  <si>
    <t xml:space="preserve">  Graduate Assistant (Ph.D.)</t>
  </si>
  <si>
    <t>mo. @</t>
  </si>
  <si>
    <t>Non-classified salary</t>
  </si>
  <si>
    <t xml:space="preserve">  Graduate Assistant (Masters)</t>
  </si>
  <si>
    <t>Classified salary</t>
  </si>
  <si>
    <t xml:space="preserve">  Hourly, non-student(s)</t>
  </si>
  <si>
    <t>hrs @</t>
  </si>
  <si>
    <t>Summer salary</t>
  </si>
  <si>
    <t xml:space="preserve">  Hourly, enrolled student</t>
  </si>
  <si>
    <t>GA salary</t>
  </si>
  <si>
    <t>Total S&amp;W</t>
  </si>
  <si>
    <t>Hourly wages</t>
  </si>
  <si>
    <t>FRINGE BENEFITS</t>
  </si>
  <si>
    <t>Institutional Rate:</t>
  </si>
  <si>
    <t>Enrolled student wages</t>
  </si>
  <si>
    <t xml:space="preserve">   Faculty/staff academic / calendar salary</t>
  </si>
  <si>
    <t xml:space="preserve">   Faculty summer salary</t>
  </si>
  <si>
    <t xml:space="preserve">   GRA(s)</t>
  </si>
  <si>
    <t xml:space="preserve">   Hourly, non-student</t>
  </si>
  <si>
    <t xml:space="preserve">   Hourly, enrolled student</t>
  </si>
  <si>
    <t>Total FB</t>
  </si>
  <si>
    <t>Total Salaries + Benefits</t>
  </si>
  <si>
    <t>TRAVEL - Domestic</t>
  </si>
  <si>
    <t>TRAVEL - Foreign</t>
  </si>
  <si>
    <r>
      <t xml:space="preserve">MATERIALS &amp; SUPPLIES </t>
    </r>
    <r>
      <rPr>
        <sz val="9"/>
        <color indexed="12"/>
        <rFont val="Arial"/>
        <family val="2"/>
      </rPr>
      <t>(not</t>
    </r>
    <r>
      <rPr>
        <i/>
        <sz val="9"/>
        <color indexed="12"/>
        <rFont val="Arial"/>
        <family val="2"/>
      </rPr>
      <t xml:space="preserve"> fees or services, which are "Other"</t>
    </r>
    <r>
      <rPr>
        <sz val="9"/>
        <color indexed="12"/>
        <rFont val="Arial"/>
        <family val="2"/>
      </rPr>
      <t>)</t>
    </r>
  </si>
  <si>
    <t>JOURNAL PUBLICATION FEES</t>
  </si>
  <si>
    <r>
      <t xml:space="preserve">OTHER DIRECT COSTS </t>
    </r>
    <r>
      <rPr>
        <i/>
        <sz val="9"/>
        <color indexed="12"/>
        <rFont val="Arial"/>
        <family val="2"/>
      </rPr>
      <t>(Itemize by type; insert extra rows if needed.)</t>
    </r>
  </si>
  <si>
    <t>Subtotal Other Direct Costs</t>
  </si>
  <si>
    <t>Modified Total Direct Costs (above subtotal costs subject to F&amp;A Cost)</t>
  </si>
  <si>
    <t>F &amp; A COST  (MTDC x RATE):</t>
  </si>
  <si>
    <t>F &amp; A COST  (UNRECOVERED):</t>
  </si>
  <si>
    <t>F &amp; A COST (COST-SHARE):</t>
  </si>
  <si>
    <t>Modified Total Direct Costs (first $25K of each subaward)</t>
  </si>
  <si>
    <t>F &amp; A COST  (MTDC x RATE)SUB(S):</t>
  </si>
  <si>
    <t>(Direct Costs not subject to F&amp;A Cost, with the exception that the first $25K of each subaward is subject to F&amp;A):</t>
  </si>
  <si>
    <t>Effective 7/1/2020</t>
  </si>
  <si>
    <t xml:space="preserve">   GRA TUITION </t>
  </si>
  <si>
    <t># Credit Hours:</t>
  </si>
  <si>
    <t>Rate:</t>
  </si>
  <si>
    <t>AGRI</t>
  </si>
  <si>
    <t xml:space="preserve">   EQUIPMENT @ &gt; $5000 each</t>
  </si>
  <si>
    <t xml:space="preserve">   PARTICIPANT (TRAINEE) STIPEND</t>
  </si>
  <si>
    <t xml:space="preserve">   PARTICIPANT (TRAINEE) TRAVEL</t>
  </si>
  <si>
    <t xml:space="preserve">   PARTICIPANT (TRAINEE) SUBSISTENCE</t>
  </si>
  <si>
    <t xml:space="preserve">   PARTICIPANT (TRAINEE) OTHER</t>
  </si>
  <si>
    <t xml:space="preserve">   SUBAWARD #1, total</t>
  </si>
  <si>
    <t>(Institution):</t>
  </si>
  <si>
    <t xml:space="preserve">   SUBAWARD #2, total</t>
  </si>
  <si>
    <t xml:space="preserve">   SUBAWARD #3, total</t>
  </si>
  <si>
    <t xml:space="preserve">   SUBAWARD #4, total</t>
  </si>
  <si>
    <t>TOTAL DIRECT COST</t>
  </si>
  <si>
    <t>TOTAL INDIRECT COST</t>
  </si>
  <si>
    <t>TOTAL PROJECT COST</t>
  </si>
  <si>
    <t>NOTE:  Tuition is increased 5% per year.  In the event your project is funded and there are not enough funds to cover actual tuition costs, you will be required to rebudget funds from another category to cover the additional cost.</t>
  </si>
  <si>
    <t>Portion of subaward subject to F&amp;A</t>
  </si>
  <si>
    <t>Institution</t>
  </si>
  <si>
    <t>Year 2</t>
  </si>
  <si>
    <t>BUDGET - UADA-CES</t>
  </si>
  <si>
    <t>Year 3</t>
  </si>
  <si>
    <t>Program Associate (staff)</t>
  </si>
  <si>
    <r>
      <t xml:space="preserve">OTHER DIRECT COSTS </t>
    </r>
    <r>
      <rPr>
        <b/>
        <i/>
        <sz val="9"/>
        <color indexed="12"/>
        <rFont val="Arial"/>
        <family val="2"/>
      </rPr>
      <t>(Itemize by type; insert extra rows if needed.)</t>
    </r>
  </si>
  <si>
    <t>TOTAL INDIRECT COSTS</t>
  </si>
  <si>
    <t>Year 4</t>
  </si>
  <si>
    <t>F &amp; A COST  (TDC x RATE):</t>
  </si>
  <si>
    <t>F &amp; A COST  (TDC x RATE)SUB(S):</t>
  </si>
  <si>
    <t>a</t>
  </si>
  <si>
    <t>b</t>
  </si>
  <si>
    <t>c</t>
  </si>
  <si>
    <t>d</t>
  </si>
  <si>
    <t>Year 5</t>
  </si>
  <si>
    <t>UADA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</si>
</sst>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0.0%"/>
  </numFmts>
  <fonts count="31" x14ac:knownFonts="1">
    <font>
      <sz val="10"/>
      <name val="Arial"/>
    </font>
    <font>
      <b/>
      <sz val="10"/>
      <name val="Arial"/>
      <family val="2"/>
    </font>
    <font>
      <sz val="10"/>
      <name val="Arial"/>
      <family val="2"/>
    </font>
    <font>
      <i/>
      <sz val="10"/>
      <name val="Arial"/>
      <family val="2"/>
    </font>
    <font>
      <sz val="8"/>
      <name val="Arial"/>
      <family val="2"/>
    </font>
    <font>
      <sz val="9"/>
      <name val="Arial"/>
      <family val="2"/>
    </font>
    <font>
      <b/>
      <sz val="9"/>
      <name val="Arial"/>
      <family val="2"/>
    </font>
    <font>
      <i/>
      <sz val="9"/>
      <name val="Arial"/>
      <family val="2"/>
    </font>
    <font>
      <b/>
      <i/>
      <sz val="9"/>
      <name val="Arial"/>
      <family val="2"/>
    </font>
    <font>
      <sz val="8"/>
      <color indexed="10"/>
      <name val="Arial"/>
      <family val="2"/>
    </font>
    <font>
      <b/>
      <sz val="10"/>
      <color indexed="81"/>
      <name val="Tahoma"/>
      <family val="2"/>
    </font>
    <font>
      <sz val="10"/>
      <color indexed="81"/>
      <name val="Tahoma"/>
      <family val="2"/>
    </font>
    <font>
      <u/>
      <sz val="10"/>
      <color indexed="81"/>
      <name val="Tahoma"/>
      <family val="2"/>
    </font>
    <font>
      <i/>
      <sz val="8"/>
      <name val="Arial"/>
      <family val="2"/>
    </font>
    <font>
      <i/>
      <sz val="8"/>
      <color indexed="12"/>
      <name val="Arial"/>
      <family val="2"/>
    </font>
    <font>
      <sz val="9"/>
      <color indexed="12"/>
      <name val="Arial"/>
      <family val="2"/>
    </font>
    <font>
      <i/>
      <sz val="9"/>
      <color indexed="12"/>
      <name val="Arial"/>
      <family val="2"/>
    </font>
    <font>
      <u/>
      <sz val="9"/>
      <name val="Arial"/>
      <family val="2"/>
    </font>
    <font>
      <u/>
      <sz val="10"/>
      <name val="Arial"/>
      <family val="2"/>
    </font>
    <font>
      <sz val="9"/>
      <color indexed="81"/>
      <name val="Tahoma"/>
      <family val="2"/>
    </font>
    <font>
      <sz val="10"/>
      <name val="Arial"/>
      <family val="2"/>
    </font>
    <font>
      <sz val="10"/>
      <name val="Arial"/>
      <family val="2"/>
    </font>
    <font>
      <b/>
      <u/>
      <sz val="10"/>
      <name val="Arial"/>
      <family val="2"/>
    </font>
    <font>
      <i/>
      <sz val="8"/>
      <color rgb="FFFF0000"/>
      <name val="Arial"/>
      <family val="2"/>
    </font>
    <font>
      <i/>
      <sz val="8"/>
      <color rgb="FF0000FF"/>
      <name val="Arial"/>
      <family val="2"/>
    </font>
    <font>
      <b/>
      <i/>
      <sz val="9"/>
      <color indexed="12"/>
      <name val="Arial"/>
      <family val="2"/>
    </font>
    <font>
      <b/>
      <sz val="9"/>
      <color indexed="81"/>
      <name val="Tahoma"/>
      <family val="2"/>
    </font>
    <font>
      <b/>
      <sz val="10"/>
      <color rgb="FFFF0000"/>
      <name val="Arial"/>
      <family val="2"/>
    </font>
    <font>
      <sz val="9"/>
      <color rgb="FFFF0000"/>
      <name val="Arial"/>
      <family val="2"/>
    </font>
    <font>
      <sz val="10"/>
      <color rgb="FFFF0000"/>
      <name val="Arial"/>
      <family val="2"/>
    </font>
    <font>
      <sz val="8"/>
      <color rgb="FFFF0000"/>
      <name val="Arial"/>
      <family val="2"/>
    </font>
  </fonts>
  <fills count="7">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52">
    <border>
      <left/>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20" fillId="0" borderId="0" applyFont="0" applyFill="0" applyBorder="0" applyAlignment="0" applyProtection="0"/>
    <xf numFmtId="9" fontId="21" fillId="0" borderId="0" applyFont="0" applyFill="0" applyBorder="0" applyAlignment="0" applyProtection="0"/>
    <xf numFmtId="0" fontId="2" fillId="0" borderId="0"/>
  </cellStyleXfs>
  <cellXfs count="195">
    <xf numFmtId="0" fontId="0" fillId="0" borderId="0" xfId="0"/>
    <xf numFmtId="164" fontId="0" fillId="0" borderId="0" xfId="0" applyNumberFormat="1"/>
    <xf numFmtId="0" fontId="1" fillId="0" borderId="0" xfId="0" applyFont="1"/>
    <xf numFmtId="0" fontId="2" fillId="0" borderId="0" xfId="0" applyFont="1"/>
    <xf numFmtId="0" fontId="3" fillId="0" borderId="0" xfId="0" applyFont="1"/>
    <xf numFmtId="10" fontId="6" fillId="0" borderId="0" xfId="0" applyNumberFormat="1" applyFont="1" applyAlignment="1">
      <alignment horizontal="left"/>
    </xf>
    <xf numFmtId="164" fontId="5" fillId="0" borderId="0" xfId="0" applyNumberFormat="1" applyFont="1"/>
    <xf numFmtId="0" fontId="8" fillId="0" borderId="0" xfId="0" applyFont="1"/>
    <xf numFmtId="0" fontId="4" fillId="0" borderId="0" xfId="0" applyFont="1"/>
    <xf numFmtId="164" fontId="6" fillId="0" borderId="0" xfId="0" applyNumberFormat="1" applyFont="1"/>
    <xf numFmtId="3" fontId="5" fillId="0" borderId="0" xfId="0" applyNumberFormat="1" applyFont="1"/>
    <xf numFmtId="3" fontId="7" fillId="0" borderId="0" xfId="0" applyNumberFormat="1" applyFont="1"/>
    <xf numFmtId="3" fontId="6" fillId="0" borderId="0" xfId="0" applyNumberFormat="1" applyFont="1"/>
    <xf numFmtId="3" fontId="5" fillId="2" borderId="0" xfId="0" applyNumberFormat="1" applyFont="1" applyFill="1"/>
    <xf numFmtId="0" fontId="6" fillId="0" borderId="1" xfId="0" applyFont="1" applyBorder="1" applyAlignment="1">
      <alignment horizontal="left"/>
    </xf>
    <xf numFmtId="22" fontId="4" fillId="0" borderId="0" xfId="0" applyNumberFormat="1" applyFont="1"/>
    <xf numFmtId="3" fontId="6" fillId="2" borderId="0" xfId="0" applyNumberFormat="1" applyFont="1" applyFill="1"/>
    <xf numFmtId="0" fontId="9" fillId="0" borderId="0" xfId="0" applyFont="1"/>
    <xf numFmtId="0" fontId="5" fillId="0" borderId="6" xfId="0" applyFont="1" applyBorder="1"/>
    <xf numFmtId="0" fontId="4" fillId="0" borderId="6" xfId="0" applyFont="1" applyBorder="1"/>
    <xf numFmtId="0" fontId="4" fillId="0" borderId="9" xfId="0" applyFont="1" applyBorder="1" applyAlignment="1">
      <alignment horizontal="center"/>
    </xf>
    <xf numFmtId="10" fontId="7" fillId="0" borderId="0" xfId="0" applyNumberFormat="1" applyFont="1" applyAlignment="1">
      <alignment horizontal="left"/>
    </xf>
    <xf numFmtId="0" fontId="5" fillId="0" borderId="0" xfId="0" applyFont="1" applyAlignment="1">
      <alignment horizontal="center"/>
    </xf>
    <xf numFmtId="2" fontId="4" fillId="2" borderId="11" xfId="0" applyNumberFormat="1" applyFont="1" applyFill="1" applyBorder="1"/>
    <xf numFmtId="0" fontId="5" fillId="2" borderId="6" xfId="0" applyFont="1" applyFill="1" applyBorder="1"/>
    <xf numFmtId="165" fontId="6" fillId="0" borderId="0" xfId="0" applyNumberFormat="1" applyFont="1" applyAlignment="1">
      <alignment horizontal="left"/>
    </xf>
    <xf numFmtId="3" fontId="1" fillId="0" borderId="13" xfId="0" applyNumberFormat="1" applyFont="1" applyBorder="1"/>
    <xf numFmtId="0" fontId="1" fillId="0" borderId="0" xfId="0" applyFont="1" applyAlignment="1">
      <alignment horizontal="right"/>
    </xf>
    <xf numFmtId="1" fontId="4" fillId="2" borderId="12" xfId="0" applyNumberFormat="1" applyFont="1" applyFill="1" applyBorder="1"/>
    <xf numFmtId="2" fontId="4" fillId="2" borderId="4" xfId="0" applyNumberFormat="1" applyFont="1" applyFill="1" applyBorder="1"/>
    <xf numFmtId="6" fontId="4" fillId="0" borderId="3" xfId="0" applyNumberFormat="1" applyFont="1" applyBorder="1"/>
    <xf numFmtId="0" fontId="14" fillId="0" borderId="0" xfId="0" applyFont="1" applyAlignment="1">
      <alignment horizontal="left"/>
    </xf>
    <xf numFmtId="0" fontId="5" fillId="0" borderId="0" xfId="0" applyFont="1" applyAlignment="1">
      <alignment horizontal="left"/>
    </xf>
    <xf numFmtId="0" fontId="5" fillId="0" borderId="18" xfId="0" applyFont="1" applyBorder="1"/>
    <xf numFmtId="6" fontId="4" fillId="0" borderId="16" xfId="0" applyNumberFormat="1" applyFont="1" applyBorder="1"/>
    <xf numFmtId="0" fontId="4" fillId="0" borderId="3" xfId="0" applyFont="1" applyBorder="1"/>
    <xf numFmtId="0" fontId="2" fillId="2" borderId="0" xfId="0" applyFont="1" applyFill="1"/>
    <xf numFmtId="0" fontId="2" fillId="2" borderId="11" xfId="0" applyFont="1" applyFill="1" applyBorder="1"/>
    <xf numFmtId="0" fontId="2" fillId="0" borderId="0" xfId="0" applyFont="1" applyAlignment="1">
      <alignment horizontal="left"/>
    </xf>
    <xf numFmtId="3" fontId="2" fillId="0" borderId="0" xfId="0" applyNumberFormat="1" applyFont="1"/>
    <xf numFmtId="164" fontId="2" fillId="0" borderId="0" xfId="0" applyNumberFormat="1" applyFont="1"/>
    <xf numFmtId="3" fontId="2" fillId="0" borderId="0" xfId="0" applyNumberFormat="1" applyFont="1" applyAlignment="1">
      <alignment horizontal="right"/>
    </xf>
    <xf numFmtId="9" fontId="2" fillId="0" borderId="0" xfId="0" applyNumberFormat="1" applyFont="1"/>
    <xf numFmtId="3" fontId="5" fillId="2" borderId="0" xfId="0" applyNumberFormat="1" applyFont="1" applyFill="1" applyAlignment="1">
      <alignment horizontal="center"/>
    </xf>
    <xf numFmtId="0" fontId="4" fillId="2" borderId="6" xfId="0" applyFont="1" applyFill="1" applyBorder="1"/>
    <xf numFmtId="0" fontId="4" fillId="0" borderId="20" xfId="0" applyFont="1" applyBorder="1" applyAlignment="1">
      <alignment horizontal="left"/>
    </xf>
    <xf numFmtId="3" fontId="3" fillId="0" borderId="0" xfId="0" applyNumberFormat="1" applyFont="1"/>
    <xf numFmtId="3" fontId="1" fillId="0" borderId="0" xfId="0" applyNumberFormat="1" applyFont="1"/>
    <xf numFmtId="9" fontId="1" fillId="0" borderId="0" xfId="0" applyNumberFormat="1" applyFont="1"/>
    <xf numFmtId="2" fontId="4" fillId="0" borderId="11" xfId="0" applyNumberFormat="1" applyFont="1" applyBorder="1"/>
    <xf numFmtId="1" fontId="4" fillId="2" borderId="10" xfId="0" applyNumberFormat="1" applyFont="1" applyFill="1" applyBorder="1"/>
    <xf numFmtId="2" fontId="4" fillId="2" borderId="18" xfId="0" applyNumberFormat="1" applyFont="1" applyFill="1" applyBorder="1"/>
    <xf numFmtId="0" fontId="6" fillId="0" borderId="22" xfId="0" applyFont="1" applyBorder="1" applyAlignment="1">
      <alignment horizontal="left"/>
    </xf>
    <xf numFmtId="0" fontId="5" fillId="0" borderId="20" xfId="0" applyFont="1" applyBorder="1"/>
    <xf numFmtId="0" fontId="2" fillId="2" borderId="5" xfId="0" applyFont="1" applyFill="1" applyBorder="1"/>
    <xf numFmtId="0" fontId="2" fillId="2" borderId="9" xfId="0" applyFont="1" applyFill="1" applyBorder="1"/>
    <xf numFmtId="0" fontId="4" fillId="0" borderId="23" xfId="0" applyFont="1" applyBorder="1"/>
    <xf numFmtId="2" fontId="4" fillId="0" borderId="4" xfId="0" applyNumberFormat="1" applyFont="1" applyBorder="1"/>
    <xf numFmtId="3" fontId="2" fillId="0" borderId="0" xfId="0" applyNumberFormat="1" applyFont="1" applyAlignment="1">
      <alignment horizontal="center"/>
    </xf>
    <xf numFmtId="0" fontId="2" fillId="3" borderId="35" xfId="0" applyFont="1" applyFill="1" applyBorder="1"/>
    <xf numFmtId="0" fontId="0" fillId="3" borderId="36" xfId="0" applyFill="1" applyBorder="1"/>
    <xf numFmtId="0" fontId="0" fillId="3" borderId="37" xfId="0" applyFill="1" applyBorder="1"/>
    <xf numFmtId="0" fontId="0" fillId="3" borderId="0" xfId="0" applyFill="1"/>
    <xf numFmtId="0" fontId="18" fillId="3" borderId="37" xfId="0" applyFont="1" applyFill="1" applyBorder="1"/>
    <xf numFmtId="14" fontId="18" fillId="3" borderId="0" xfId="0" applyNumberFormat="1" applyFont="1" applyFill="1"/>
    <xf numFmtId="0" fontId="2" fillId="3" borderId="37" xfId="0" applyFont="1" applyFill="1" applyBorder="1"/>
    <xf numFmtId="165" fontId="0" fillId="3" borderId="0" xfId="0" applyNumberFormat="1" applyFill="1"/>
    <xf numFmtId="0" fontId="2" fillId="3" borderId="38" xfId="0" applyFont="1" applyFill="1" applyBorder="1"/>
    <xf numFmtId="1" fontId="4" fillId="0" borderId="14" xfId="0" applyNumberFormat="1" applyFont="1" applyBorder="1"/>
    <xf numFmtId="1" fontId="4" fillId="0" borderId="21" xfId="0" applyNumberFormat="1" applyFont="1" applyBorder="1"/>
    <xf numFmtId="1" fontId="4" fillId="0" borderId="19" xfId="0" applyNumberFormat="1" applyFont="1" applyBorder="1"/>
    <xf numFmtId="0" fontId="4" fillId="0" borderId="41" xfId="0" applyFont="1" applyBorder="1"/>
    <xf numFmtId="0" fontId="4" fillId="0" borderId="4" xfId="0" applyFont="1" applyBorder="1"/>
    <xf numFmtId="0" fontId="4" fillId="0" borderId="16" xfId="0" applyFont="1" applyBorder="1"/>
    <xf numFmtId="0" fontId="4" fillId="0" borderId="3" xfId="0" applyFont="1" applyBorder="1" applyAlignment="1">
      <alignment horizontal="right"/>
    </xf>
    <xf numFmtId="0" fontId="4" fillId="0" borderId="18" xfId="0" applyFont="1" applyBorder="1"/>
    <xf numFmtId="0" fontId="4" fillId="0" borderId="23" xfId="0" applyFont="1" applyBorder="1" applyAlignment="1">
      <alignment horizontal="right"/>
    </xf>
    <xf numFmtId="1" fontId="4" fillId="0" borderId="4" xfId="0" applyNumberFormat="1" applyFont="1" applyBorder="1" applyAlignment="1">
      <alignment horizontal="right"/>
    </xf>
    <xf numFmtId="1" fontId="4" fillId="0" borderId="16" xfId="0" applyNumberFormat="1" applyFont="1" applyBorder="1" applyAlignment="1">
      <alignment horizontal="right"/>
    </xf>
    <xf numFmtId="164" fontId="4" fillId="0" borderId="3" xfId="0" applyNumberFormat="1" applyFont="1" applyBorder="1" applyAlignment="1">
      <alignment horizontal="right"/>
    </xf>
    <xf numFmtId="164" fontId="4" fillId="0" borderId="23" xfId="0" applyNumberFormat="1" applyFont="1" applyBorder="1" applyAlignment="1">
      <alignment horizontal="right"/>
    </xf>
    <xf numFmtId="0" fontId="5" fillId="0" borderId="2" xfId="0" applyFont="1" applyBorder="1" applyAlignment="1">
      <alignment horizontal="left"/>
    </xf>
    <xf numFmtId="44" fontId="2" fillId="0" borderId="0" xfId="1" applyFont="1"/>
    <xf numFmtId="1" fontId="4" fillId="4" borderId="10" xfId="0" applyNumberFormat="1" applyFont="1" applyFill="1" applyBorder="1"/>
    <xf numFmtId="0" fontId="5" fillId="0" borderId="34" xfId="0" applyFont="1" applyBorder="1"/>
    <xf numFmtId="0" fontId="4" fillId="0" borderId="17" xfId="0" applyFont="1" applyBorder="1" applyAlignment="1">
      <alignment horizontal="left"/>
    </xf>
    <xf numFmtId="2" fontId="4" fillId="2" borderId="34" xfId="0" applyNumberFormat="1" applyFont="1" applyFill="1" applyBorder="1"/>
    <xf numFmtId="2" fontId="4" fillId="0" borderId="18" xfId="0" applyNumberFormat="1" applyFont="1" applyBorder="1"/>
    <xf numFmtId="164" fontId="4" fillId="2" borderId="12" xfId="0" applyNumberFormat="1" applyFont="1" applyFill="1" applyBorder="1"/>
    <xf numFmtId="164" fontId="4" fillId="0" borderId="14" xfId="0" applyNumberFormat="1" applyFont="1" applyBorder="1"/>
    <xf numFmtId="164" fontId="4" fillId="0" borderId="21" xfId="0" applyNumberFormat="1" applyFont="1" applyBorder="1"/>
    <xf numFmtId="164" fontId="4" fillId="0" borderId="19" xfId="0" applyNumberFormat="1" applyFont="1" applyBorder="1"/>
    <xf numFmtId="0" fontId="0" fillId="3" borderId="42" xfId="0" applyFill="1" applyBorder="1"/>
    <xf numFmtId="0" fontId="0" fillId="3" borderId="43" xfId="0" applyFill="1" applyBorder="1"/>
    <xf numFmtId="14" fontId="18" fillId="3" borderId="43" xfId="0" applyNumberFormat="1" applyFont="1" applyFill="1" applyBorder="1"/>
    <xf numFmtId="14" fontId="2" fillId="3" borderId="37" xfId="0" applyNumberFormat="1" applyFont="1" applyFill="1" applyBorder="1"/>
    <xf numFmtId="10" fontId="2" fillId="3" borderId="0" xfId="0" applyNumberFormat="1" applyFont="1" applyFill="1"/>
    <xf numFmtId="10" fontId="2" fillId="3" borderId="43" xfId="0" applyNumberFormat="1" applyFont="1" applyFill="1" applyBorder="1"/>
    <xf numFmtId="14" fontId="18" fillId="0" borderId="0" xfId="0" applyNumberFormat="1" applyFont="1"/>
    <xf numFmtId="165" fontId="0" fillId="0" borderId="0" xfId="0" applyNumberFormat="1"/>
    <xf numFmtId="6" fontId="2" fillId="0" borderId="0" xfId="0" applyNumberFormat="1" applyFont="1"/>
    <xf numFmtId="165" fontId="0" fillId="3" borderId="43" xfId="0" applyNumberFormat="1" applyFill="1" applyBorder="1"/>
    <xf numFmtId="0" fontId="4" fillId="0" borderId="45" xfId="0" applyFont="1" applyBorder="1" applyAlignment="1">
      <alignment horizontal="center"/>
    </xf>
    <xf numFmtId="0" fontId="4" fillId="0" borderId="46" xfId="0" applyFont="1" applyBorder="1" applyAlignment="1">
      <alignment horizontal="center"/>
    </xf>
    <xf numFmtId="9" fontId="4" fillId="0" borderId="45" xfId="2" applyFont="1" applyFill="1" applyBorder="1"/>
    <xf numFmtId="9" fontId="4" fillId="0" borderId="47" xfId="2" applyFont="1" applyFill="1" applyBorder="1"/>
    <xf numFmtId="9" fontId="4" fillId="0" borderId="48" xfId="2" applyFont="1" applyFill="1" applyBorder="1"/>
    <xf numFmtId="9" fontId="4" fillId="0" borderId="49" xfId="2" applyFont="1" applyFill="1" applyBorder="1"/>
    <xf numFmtId="9" fontId="4" fillId="0" borderId="50" xfId="2" applyFont="1" applyFill="1" applyBorder="1"/>
    <xf numFmtId="9" fontId="4" fillId="0" borderId="51" xfId="2" applyFont="1" applyFill="1" applyBorder="1"/>
    <xf numFmtId="2" fontId="2" fillId="0" borderId="0" xfId="0" applyNumberFormat="1" applyFont="1"/>
    <xf numFmtId="1" fontId="2" fillId="0" borderId="0" xfId="0" applyNumberFormat="1" applyFont="1"/>
    <xf numFmtId="0" fontId="2" fillId="5" borderId="0" xfId="0" applyFont="1" applyFill="1"/>
    <xf numFmtId="6" fontId="5" fillId="5" borderId="2" xfId="0" applyNumberFormat="1" applyFont="1" applyFill="1" applyBorder="1" applyAlignment="1">
      <alignment horizontal="left"/>
    </xf>
    <xf numFmtId="0" fontId="2" fillId="0" borderId="0" xfId="0" applyFont="1" applyAlignment="1">
      <alignment horizontal="right"/>
    </xf>
    <xf numFmtId="0" fontId="22" fillId="0" borderId="0" xfId="0" applyFont="1"/>
    <xf numFmtId="8" fontId="2" fillId="0" borderId="0" xfId="0" applyNumberFormat="1" applyFont="1"/>
    <xf numFmtId="14" fontId="18" fillId="5" borderId="43" xfId="0" applyNumberFormat="1" applyFont="1" applyFill="1" applyBorder="1"/>
    <xf numFmtId="0" fontId="2" fillId="5" borderId="0" xfId="3" applyFill="1"/>
    <xf numFmtId="165" fontId="0" fillId="3" borderId="39" xfId="0" applyNumberFormat="1" applyFill="1" applyBorder="1"/>
    <xf numFmtId="165" fontId="0" fillId="3" borderId="44" xfId="0" applyNumberFormat="1" applyFill="1" applyBorder="1"/>
    <xf numFmtId="0" fontId="24" fillId="0" borderId="0" xfId="0" applyFont="1"/>
    <xf numFmtId="0" fontId="23" fillId="0" borderId="0" xfId="0" applyFont="1" applyAlignment="1">
      <alignment horizontal="left"/>
    </xf>
    <xf numFmtId="14" fontId="2" fillId="3" borderId="39" xfId="0" applyNumberFormat="1" applyFont="1" applyFill="1" applyBorder="1"/>
    <xf numFmtId="0" fontId="2" fillId="3" borderId="44" xfId="0" applyFont="1" applyFill="1" applyBorder="1"/>
    <xf numFmtId="0" fontId="27" fillId="0" borderId="0" xfId="0" applyFont="1"/>
    <xf numFmtId="0" fontId="28" fillId="0" borderId="0" xfId="0" applyFont="1"/>
    <xf numFmtId="0" fontId="29" fillId="0" borderId="0" xfId="0" applyFont="1"/>
    <xf numFmtId="0" fontId="30" fillId="0" borderId="0" xfId="0" applyFont="1"/>
    <xf numFmtId="0" fontId="27" fillId="0" borderId="5" xfId="0" applyFont="1" applyBorder="1"/>
    <xf numFmtId="0" fontId="30" fillId="0" borderId="5" xfId="0" applyFont="1" applyBorder="1"/>
    <xf numFmtId="9" fontId="4" fillId="0" borderId="0" xfId="2" applyFont="1"/>
    <xf numFmtId="9" fontId="4" fillId="2" borderId="6" xfId="2" applyFont="1" applyFill="1" applyBorder="1"/>
    <xf numFmtId="9" fontId="4" fillId="0" borderId="6" xfId="2" applyFont="1" applyBorder="1"/>
    <xf numFmtId="9" fontId="4" fillId="0" borderId="21" xfId="2" applyFont="1" applyBorder="1"/>
    <xf numFmtId="9" fontId="4" fillId="0" borderId="19" xfId="2" applyFont="1" applyBorder="1"/>
    <xf numFmtId="0" fontId="4" fillId="0" borderId="14" xfId="0" applyFont="1" applyBorder="1" applyAlignment="1">
      <alignment horizontal="center"/>
    </xf>
    <xf numFmtId="0" fontId="4" fillId="0" borderId="8" xfId="0" applyFont="1" applyBorder="1" applyAlignment="1">
      <alignment horizontal="center"/>
    </xf>
    <xf numFmtId="0" fontId="5" fillId="0" borderId="7" xfId="0" applyFont="1" applyBorder="1" applyAlignment="1">
      <alignment horizontal="center"/>
    </xf>
    <xf numFmtId="0" fontId="5" fillId="0" borderId="0" xfId="0" applyFont="1"/>
    <xf numFmtId="0" fontId="7" fillId="0" borderId="0" xfId="0" applyFont="1"/>
    <xf numFmtId="0" fontId="2" fillId="0" borderId="0" xfId="0" applyFont="1" applyAlignment="1">
      <alignment horizontal="center"/>
    </xf>
    <xf numFmtId="0" fontId="5" fillId="0" borderId="7" xfId="0" applyFont="1" applyBorder="1"/>
    <xf numFmtId="0" fontId="6" fillId="0" borderId="0" xfId="0" applyFont="1"/>
    <xf numFmtId="3" fontId="5" fillId="6" borderId="0" xfId="0" applyNumberFormat="1" applyFont="1" applyFill="1" applyAlignment="1">
      <alignment horizontal="center"/>
    </xf>
    <xf numFmtId="3" fontId="5" fillId="6" borderId="0" xfId="0" applyNumberFormat="1" applyFont="1" applyFill="1"/>
    <xf numFmtId="3" fontId="6" fillId="6" borderId="0" xfId="0" applyNumberFormat="1" applyFont="1" applyFill="1"/>
    <xf numFmtId="0" fontId="2" fillId="0" borderId="0" xfId="0" applyFont="1" applyAlignment="1">
      <alignment horizontal="center"/>
    </xf>
    <xf numFmtId="0" fontId="5" fillId="0" borderId="15" xfId="0" applyFont="1" applyBorder="1"/>
    <xf numFmtId="0" fontId="5" fillId="0" borderId="7" xfId="0" applyFont="1" applyBorder="1"/>
    <xf numFmtId="0" fontId="5" fillId="0" borderId="2" xfId="0" applyFont="1" applyBorder="1"/>
    <xf numFmtId="0" fontId="1" fillId="0" borderId="0" xfId="0" applyFont="1" applyAlignment="1">
      <alignment vertical="center" wrapText="1"/>
    </xf>
    <xf numFmtId="0" fontId="0" fillId="0" borderId="0" xfId="0" applyAlignment="1">
      <alignment wrapText="1"/>
    </xf>
    <xf numFmtId="0" fontId="3" fillId="0" borderId="0" xfId="0" applyFont="1"/>
    <xf numFmtId="0" fontId="5" fillId="0" borderId="0" xfId="0" applyFont="1"/>
    <xf numFmtId="0" fontId="7" fillId="0" borderId="0" xfId="0" applyFont="1"/>
    <xf numFmtId="0" fontId="5" fillId="0" borderId="15" xfId="0" applyFont="1" applyBorder="1" applyAlignment="1">
      <alignment horizontal="right"/>
    </xf>
    <xf numFmtId="0" fontId="5" fillId="0" borderId="7" xfId="0" applyFont="1" applyBorder="1" applyAlignment="1">
      <alignment horizontal="right"/>
    </xf>
    <xf numFmtId="0" fontId="13" fillId="0" borderId="0" xfId="0" applyFont="1" applyAlignment="1">
      <alignment wrapText="1"/>
    </xf>
    <xf numFmtId="165" fontId="6" fillId="0" borderId="15" xfId="0" applyNumberFormat="1" applyFont="1" applyBorder="1" applyAlignment="1">
      <alignment horizontal="center"/>
    </xf>
    <xf numFmtId="165" fontId="6" fillId="0" borderId="2" xfId="0" applyNumberFormat="1" applyFont="1" applyBorder="1" applyAlignment="1">
      <alignment horizontal="center"/>
    </xf>
    <xf numFmtId="10" fontId="5" fillId="0" borderId="6" xfId="0" applyNumberFormat="1" applyFont="1" applyBorder="1" applyAlignment="1">
      <alignment horizontal="right" indent="1"/>
    </xf>
    <xf numFmtId="0" fontId="2" fillId="0" borderId="6" xfId="0" applyFont="1" applyBorder="1" applyAlignment="1">
      <alignment horizontal="right" indent="1"/>
    </xf>
    <xf numFmtId="0" fontId="1" fillId="0" borderId="28" xfId="0" applyFont="1" applyBorder="1" applyAlignment="1">
      <alignment horizontal="left"/>
    </xf>
    <xf numFmtId="0" fontId="1" fillId="0" borderId="29" xfId="0" applyFont="1" applyBorder="1" applyAlignment="1">
      <alignment horizontal="left"/>
    </xf>
    <xf numFmtId="0" fontId="1" fillId="2" borderId="29" xfId="0" applyFont="1" applyFill="1" applyBorder="1" applyAlignment="1">
      <alignment horizontal="right"/>
    </xf>
    <xf numFmtId="14" fontId="5" fillId="5" borderId="29" xfId="0" applyNumberFormat="1" applyFont="1" applyFill="1" applyBorder="1"/>
    <xf numFmtId="14" fontId="5" fillId="5" borderId="40" xfId="0" applyNumberFormat="1" applyFont="1" applyFill="1" applyBorder="1"/>
    <xf numFmtId="14" fontId="5" fillId="5" borderId="15" xfId="0" applyNumberFormat="1" applyFont="1" applyFill="1" applyBorder="1" applyAlignment="1">
      <alignment horizontal="center"/>
    </xf>
    <xf numFmtId="14" fontId="5" fillId="5" borderId="7" xfId="0" applyNumberFormat="1" applyFont="1" applyFill="1" applyBorder="1" applyAlignment="1">
      <alignment horizontal="center"/>
    </xf>
    <xf numFmtId="14" fontId="5" fillId="0" borderId="7" xfId="0" applyNumberFormat="1" applyFont="1" applyBorder="1" applyAlignment="1">
      <alignment horizontal="center"/>
    </xf>
    <xf numFmtId="0" fontId="5" fillId="0" borderId="7" xfId="0" applyFont="1" applyBorder="1" applyAlignment="1">
      <alignment horizontal="center"/>
    </xf>
    <xf numFmtId="0" fontId="5" fillId="0" borderId="31" xfId="0" applyFont="1" applyBorder="1" applyAlignment="1">
      <alignment horizontal="center"/>
    </xf>
    <xf numFmtId="0" fontId="0" fillId="0" borderId="12" xfId="0" applyBorder="1"/>
    <xf numFmtId="0" fontId="0" fillId="0" borderId="6" xfId="0" applyBorder="1"/>
    <xf numFmtId="0" fontId="0" fillId="0" borderId="30" xfId="0" applyBorder="1"/>
    <xf numFmtId="0" fontId="5" fillId="0" borderId="21" xfId="0" applyFont="1" applyBorder="1" applyAlignment="1">
      <alignment horizontal="left"/>
    </xf>
    <xf numFmtId="0" fontId="5" fillId="0" borderId="17" xfId="0" applyFont="1" applyBorder="1" applyAlignment="1">
      <alignment horizontal="left"/>
    </xf>
    <xf numFmtId="0" fontId="5" fillId="0" borderId="32" xfId="0" applyFont="1" applyBorder="1" applyAlignment="1">
      <alignment horizontal="left"/>
    </xf>
    <xf numFmtId="0" fontId="5" fillId="0" borderId="19" xfId="0" applyFont="1" applyBorder="1" applyAlignment="1">
      <alignment horizontal="left"/>
    </xf>
    <xf numFmtId="0" fontId="5" fillId="0" borderId="20" xfId="0" applyFont="1" applyBorder="1" applyAlignment="1">
      <alignment horizontal="left"/>
    </xf>
    <xf numFmtId="0" fontId="5" fillId="0" borderId="27" xfId="0" applyFont="1" applyBorder="1" applyAlignment="1">
      <alignment horizontal="left"/>
    </xf>
    <xf numFmtId="164" fontId="5" fillId="0" borderId="24" xfId="0" applyNumberFormat="1" applyFont="1" applyBorder="1" applyAlignment="1">
      <alignment horizontal="center"/>
    </xf>
    <xf numFmtId="0" fontId="0" fillId="0" borderId="33" xfId="0" applyBorder="1" applyAlignment="1">
      <alignment horizontal="center"/>
    </xf>
    <xf numFmtId="0" fontId="5" fillId="0" borderId="24" xfId="0" applyFont="1" applyBorder="1" applyAlignment="1">
      <alignment horizontal="center"/>
    </xf>
    <xf numFmtId="0" fontId="17" fillId="0" borderId="0" xfId="0" applyFont="1" applyAlignment="1">
      <alignment horizontal="center"/>
    </xf>
    <xf numFmtId="0" fontId="18" fillId="0" borderId="0" xfId="0" applyFont="1" applyAlignment="1">
      <alignment horizontal="center"/>
    </xf>
    <xf numFmtId="0" fontId="4" fillId="0" borderId="1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6" fillId="0" borderId="0" xfId="0" applyFont="1"/>
    <xf numFmtId="0" fontId="8" fillId="0" borderId="0" xfId="0" applyFont="1" applyFill="1"/>
    <xf numFmtId="0" fontId="5" fillId="0" borderId="0" xfId="0" applyFont="1" applyFill="1"/>
  </cellXfs>
  <cellStyles count="4">
    <cellStyle name="Currency" xfId="1" builtinId="4"/>
    <cellStyle name="Normal" xfId="0" builtinId="0"/>
    <cellStyle name="Normal 2" xfId="3" xr:uid="{00000000-0005-0000-0000-000002000000}"/>
    <cellStyle name="Percent" xfId="2" builtinId="5"/>
  </cellStyles>
  <dxfs count="5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180"/>
  <sheetViews>
    <sheetView topLeftCell="A27" zoomScale="120" zoomScaleNormal="120" workbookViewId="0">
      <selection activeCell="K49" sqref="K49"/>
    </sheetView>
  </sheetViews>
  <sheetFormatPr defaultRowHeight="12.75" x14ac:dyDescent="0.2"/>
  <cols>
    <col min="1" max="1" width="28.85546875" customWidth="1"/>
    <col min="2" max="2" width="11.85546875" customWidth="1"/>
    <col min="3" max="3" width="6.85546875" customWidth="1"/>
    <col min="4" max="4" width="3.5703125" customWidth="1"/>
    <col min="5" max="5" width="5.5703125" customWidth="1"/>
    <col min="6" max="6" width="6.42578125" customWidth="1"/>
    <col min="7" max="8" width="5.42578125" customWidth="1"/>
    <col min="9" max="9" width="10.5703125" bestFit="1" customWidth="1"/>
    <col min="10" max="10" width="9.140625" customWidth="1"/>
    <col min="11" max="11" width="9.85546875" style="1" bestFit="1" customWidth="1"/>
    <col min="12" max="12" width="9.140625" customWidth="1"/>
    <col min="14" max="14" width="19.85546875" customWidth="1"/>
    <col min="15" max="15" width="11.28515625" bestFit="1" customWidth="1"/>
    <col min="17" max="17" width="11.28515625" bestFit="1" customWidth="1"/>
    <col min="19" max="19" width="24.5703125" bestFit="1" customWidth="1"/>
    <col min="20" max="20" width="3.7109375" customWidth="1"/>
  </cols>
  <sheetData>
    <row r="1" spans="1:17" ht="18" customHeight="1" x14ac:dyDescent="0.2">
      <c r="A1" s="163" t="s">
        <v>0</v>
      </c>
      <c r="B1" s="164"/>
      <c r="C1" s="164"/>
      <c r="D1" s="165" t="s">
        <v>1</v>
      </c>
      <c r="E1" s="165"/>
      <c r="F1" s="166"/>
      <c r="G1" s="166"/>
      <c r="H1" s="167"/>
      <c r="I1" s="125" t="s">
        <v>2</v>
      </c>
      <c r="J1" s="126"/>
      <c r="K1" s="6"/>
      <c r="L1" s="139"/>
      <c r="M1" s="8"/>
      <c r="N1" s="31" t="s">
        <v>3</v>
      </c>
      <c r="O1" s="27"/>
      <c r="P1" s="139"/>
      <c r="Q1" s="15"/>
    </row>
    <row r="2" spans="1:17" ht="13.5" customHeight="1" x14ac:dyDescent="0.2">
      <c r="A2" s="14" t="s">
        <v>4</v>
      </c>
      <c r="B2" s="173" t="s">
        <v>5</v>
      </c>
      <c r="C2" s="174"/>
      <c r="D2" s="174"/>
      <c r="E2" s="174"/>
      <c r="F2" s="174"/>
      <c r="G2" s="174"/>
      <c r="H2" s="175"/>
      <c r="I2" s="125" t="s">
        <v>6</v>
      </c>
      <c r="J2" s="127"/>
      <c r="M2" s="8"/>
      <c r="N2" s="121" t="s">
        <v>7</v>
      </c>
      <c r="O2" s="8"/>
      <c r="P2" s="140"/>
      <c r="Q2" s="15"/>
    </row>
    <row r="3" spans="1:17" ht="13.5" customHeight="1" x14ac:dyDescent="0.2">
      <c r="A3" s="14" t="s">
        <v>8</v>
      </c>
      <c r="B3" s="168"/>
      <c r="C3" s="169"/>
      <c r="D3" s="138" t="s">
        <v>9</v>
      </c>
      <c r="E3" s="170"/>
      <c r="F3" s="171"/>
      <c r="G3" s="171"/>
      <c r="H3" s="172"/>
      <c r="I3" s="125" t="s">
        <v>10</v>
      </c>
      <c r="J3" s="126"/>
      <c r="K3" s="139"/>
      <c r="L3" s="139"/>
      <c r="N3" s="31" t="s">
        <v>11</v>
      </c>
      <c r="O3" s="17"/>
      <c r="P3" s="140"/>
    </row>
    <row r="4" spans="1:17" ht="13.5" customHeight="1" x14ac:dyDescent="0.2">
      <c r="A4" s="14" t="s">
        <v>12</v>
      </c>
      <c r="B4" s="176"/>
      <c r="C4" s="177"/>
      <c r="D4" s="177"/>
      <c r="E4" s="177"/>
      <c r="F4" s="177"/>
      <c r="G4" s="177"/>
      <c r="H4" s="178"/>
      <c r="I4" s="125" t="s">
        <v>13</v>
      </c>
      <c r="J4" s="128"/>
      <c r="K4" s="139"/>
      <c r="N4" s="31" t="s">
        <v>14</v>
      </c>
    </row>
    <row r="5" spans="1:17" ht="13.5" customHeight="1" thickBot="1" x14ac:dyDescent="0.25">
      <c r="A5" s="52" t="s">
        <v>15</v>
      </c>
      <c r="B5" s="179"/>
      <c r="C5" s="180"/>
      <c r="D5" s="180"/>
      <c r="E5" s="180"/>
      <c r="F5" s="180"/>
      <c r="G5" s="180"/>
      <c r="H5" s="181"/>
      <c r="I5" s="129" t="s">
        <v>16</v>
      </c>
      <c r="J5" s="130"/>
      <c r="K5" s="139"/>
      <c r="N5" s="31" t="s">
        <v>17</v>
      </c>
    </row>
    <row r="6" spans="1:17" s="3" customFormat="1" ht="13.5" customHeight="1" thickBot="1" x14ac:dyDescent="0.25">
      <c r="A6" s="139"/>
      <c r="B6" s="136"/>
      <c r="C6" s="187" t="s">
        <v>18</v>
      </c>
      <c r="D6" s="188"/>
      <c r="E6" s="188"/>
      <c r="F6" s="187" t="s">
        <v>19</v>
      </c>
      <c r="G6" s="189"/>
      <c r="H6" s="102" t="s">
        <v>20</v>
      </c>
      <c r="I6" s="184" t="s">
        <v>21</v>
      </c>
      <c r="J6" s="184"/>
      <c r="K6" s="182" t="s">
        <v>22</v>
      </c>
      <c r="L6" s="183"/>
      <c r="M6" s="22"/>
      <c r="N6" s="122" t="s">
        <v>23</v>
      </c>
      <c r="Q6"/>
    </row>
    <row r="7" spans="1:17" s="3" customFormat="1" ht="13.5" customHeight="1" thickBot="1" x14ac:dyDescent="0.25">
      <c r="A7" s="139" t="s">
        <v>24</v>
      </c>
      <c r="B7" s="137" t="s">
        <v>25</v>
      </c>
      <c r="C7" s="190" t="s">
        <v>26</v>
      </c>
      <c r="D7" s="191"/>
      <c r="E7" s="191"/>
      <c r="F7" s="137" t="s">
        <v>27</v>
      </c>
      <c r="G7" s="20" t="s">
        <v>28</v>
      </c>
      <c r="H7" s="103" t="s">
        <v>29</v>
      </c>
      <c r="I7" s="43" t="s">
        <v>30</v>
      </c>
      <c r="J7" s="43" t="s">
        <v>112</v>
      </c>
      <c r="K7" s="43" t="s">
        <v>30</v>
      </c>
      <c r="L7" s="43" t="s">
        <v>112</v>
      </c>
      <c r="Q7"/>
    </row>
    <row r="8" spans="1:17" s="3" customFormat="1" ht="13.5" customHeight="1" thickTop="1" x14ac:dyDescent="0.2">
      <c r="A8" s="139" t="s">
        <v>31</v>
      </c>
      <c r="B8" s="89">
        <v>0</v>
      </c>
      <c r="C8" s="68">
        <v>12</v>
      </c>
      <c r="D8" s="8" t="s">
        <v>32</v>
      </c>
      <c r="E8" s="49" t="s">
        <v>33</v>
      </c>
      <c r="F8" s="131"/>
      <c r="G8" s="23"/>
      <c r="H8" s="104"/>
      <c r="I8" s="10">
        <f>$B8*$F8</f>
        <v>0</v>
      </c>
      <c r="J8" s="10">
        <f>$B8*$H8</f>
        <v>0</v>
      </c>
      <c r="K8" s="10">
        <f>SUM($I8)</f>
        <v>0</v>
      </c>
      <c r="L8" s="10">
        <f>SUM($J8)</f>
        <v>0</v>
      </c>
      <c r="N8" s="59" t="s">
        <v>34</v>
      </c>
      <c r="O8" s="60"/>
      <c r="P8" s="92"/>
      <c r="Q8" s="98"/>
    </row>
    <row r="9" spans="1:17" s="3" customFormat="1" ht="13.5" customHeight="1" x14ac:dyDescent="0.2">
      <c r="A9" s="18"/>
      <c r="B9" s="88"/>
      <c r="C9" s="83"/>
      <c r="D9" s="44"/>
      <c r="E9" s="57" t="str">
        <f>IF(C8=9,"Sum","")</f>
        <v/>
      </c>
      <c r="F9" s="132"/>
      <c r="G9" s="57"/>
      <c r="H9" s="105">
        <v>0</v>
      </c>
      <c r="I9" s="10">
        <f t="shared" ref="I9:I20" si="0">$B9*$F9</f>
        <v>0</v>
      </c>
      <c r="J9" s="10">
        <f t="shared" ref="J9:J21" si="1">$B9*$H9</f>
        <v>0</v>
      </c>
      <c r="K9" s="10">
        <f t="shared" ref="K9:K26" si="2">SUM($I9)</f>
        <v>0</v>
      </c>
      <c r="L9" s="10">
        <f t="shared" ref="L9:L26" si="3">SUM($J9)</f>
        <v>0</v>
      </c>
      <c r="N9" s="61"/>
      <c r="O9" s="62"/>
      <c r="P9" s="93"/>
      <c r="Q9" s="99"/>
    </row>
    <row r="10" spans="1:17" s="3" customFormat="1" ht="13.5" customHeight="1" x14ac:dyDescent="0.2">
      <c r="A10" s="139" t="s">
        <v>35</v>
      </c>
      <c r="B10" s="90">
        <v>0</v>
      </c>
      <c r="C10" s="69">
        <v>12</v>
      </c>
      <c r="D10" s="8" t="s">
        <v>32</v>
      </c>
      <c r="E10" s="49" t="s">
        <v>33</v>
      </c>
      <c r="F10" s="131">
        <v>0</v>
      </c>
      <c r="G10" s="23"/>
      <c r="H10" s="106">
        <v>0</v>
      </c>
      <c r="I10" s="10">
        <f t="shared" si="0"/>
        <v>0</v>
      </c>
      <c r="J10" s="10">
        <f t="shared" si="1"/>
        <v>0</v>
      </c>
      <c r="K10" s="10">
        <f>SUM($I10)</f>
        <v>0</v>
      </c>
      <c r="L10" s="10">
        <f>SUM($J10)</f>
        <v>0</v>
      </c>
      <c r="N10" s="63" t="s">
        <v>36</v>
      </c>
      <c r="O10" s="64"/>
      <c r="P10" s="94"/>
      <c r="Q10" s="99"/>
    </row>
    <row r="11" spans="1:17" s="3" customFormat="1" ht="13.5" customHeight="1" x14ac:dyDescent="0.2">
      <c r="A11" s="18"/>
      <c r="B11" s="88"/>
      <c r="C11" s="50"/>
      <c r="D11" s="44"/>
      <c r="E11" s="57" t="str">
        <f>IF(C10=9,"Sum","")</f>
        <v/>
      </c>
      <c r="F11" s="132"/>
      <c r="G11" s="57"/>
      <c r="H11" s="105">
        <v>0</v>
      </c>
      <c r="I11" s="10">
        <f t="shared" si="0"/>
        <v>0</v>
      </c>
      <c r="J11" s="10">
        <f t="shared" si="1"/>
        <v>0</v>
      </c>
      <c r="K11" s="10">
        <f t="shared" si="2"/>
        <v>0</v>
      </c>
      <c r="L11" s="10">
        <f t="shared" si="3"/>
        <v>0</v>
      </c>
      <c r="N11" s="65"/>
      <c r="O11" s="66"/>
      <c r="P11" s="101"/>
      <c r="Q11" s="99"/>
    </row>
    <row r="12" spans="1:17" s="3" customFormat="1" ht="13.5" customHeight="1" thickBot="1" x14ac:dyDescent="0.25">
      <c r="A12" s="139" t="s">
        <v>35</v>
      </c>
      <c r="B12" s="90">
        <v>0</v>
      </c>
      <c r="C12" s="69">
        <v>12</v>
      </c>
      <c r="D12" s="8" t="s">
        <v>32</v>
      </c>
      <c r="E12" s="49" t="s">
        <v>33</v>
      </c>
      <c r="F12" s="131">
        <v>0</v>
      </c>
      <c r="G12" s="23"/>
      <c r="H12" s="106">
        <v>0</v>
      </c>
      <c r="I12" s="10">
        <f>$B12*$F12</f>
        <v>0</v>
      </c>
      <c r="J12" s="10">
        <f t="shared" si="1"/>
        <v>0</v>
      </c>
      <c r="K12" s="10">
        <f>SUM($I12)</f>
        <v>0</v>
      </c>
      <c r="L12" s="10">
        <f>SUM($J12)</f>
        <v>0</v>
      </c>
      <c r="N12" s="67"/>
      <c r="O12" s="119"/>
      <c r="P12" s="120"/>
      <c r="Q12" s="99"/>
    </row>
    <row r="13" spans="1:17" s="3" customFormat="1" ht="13.5" customHeight="1" thickTop="1" x14ac:dyDescent="0.2">
      <c r="A13" s="18"/>
      <c r="B13" s="88"/>
      <c r="C13" s="28"/>
      <c r="D13" s="24"/>
      <c r="E13" s="57" t="str">
        <f>IF(C12=9,"Sum","")</f>
        <v/>
      </c>
      <c r="F13" s="132"/>
      <c r="G13" s="57"/>
      <c r="H13" s="105">
        <v>0</v>
      </c>
      <c r="I13" s="10">
        <f t="shared" si="0"/>
        <v>0</v>
      </c>
      <c r="J13" s="10">
        <f t="shared" si="1"/>
        <v>0</v>
      </c>
      <c r="K13" s="10">
        <f t="shared" si="2"/>
        <v>0</v>
      </c>
      <c r="L13" s="10">
        <f t="shared" si="3"/>
        <v>0</v>
      </c>
      <c r="Q13" s="100"/>
    </row>
    <row r="14" spans="1:17" s="3" customFormat="1" ht="13.5" customHeight="1" x14ac:dyDescent="0.2">
      <c r="A14" s="139" t="s">
        <v>35</v>
      </c>
      <c r="B14" s="90">
        <v>0</v>
      </c>
      <c r="C14" s="69">
        <v>12</v>
      </c>
      <c r="D14" s="8" t="s">
        <v>32</v>
      </c>
      <c r="E14" s="49" t="s">
        <v>33</v>
      </c>
      <c r="F14" s="131">
        <v>0</v>
      </c>
      <c r="G14" s="23"/>
      <c r="H14" s="106">
        <v>0</v>
      </c>
      <c r="I14" s="10">
        <f>$B14*$F14</f>
        <v>0</v>
      </c>
      <c r="J14" s="10">
        <f t="shared" si="1"/>
        <v>0</v>
      </c>
      <c r="K14" s="10">
        <f>SUM($I14)</f>
        <v>0</v>
      </c>
      <c r="L14" s="10">
        <f>SUM($J14)</f>
        <v>0</v>
      </c>
    </row>
    <row r="15" spans="1:17" s="3" customFormat="1" ht="13.5" customHeight="1" x14ac:dyDescent="0.2">
      <c r="A15" s="18"/>
      <c r="B15" s="88"/>
      <c r="C15" s="28"/>
      <c r="D15" s="24"/>
      <c r="E15" s="57" t="str">
        <f>IF(C14=9,"Sum","")</f>
        <v/>
      </c>
      <c r="F15" s="132"/>
      <c r="G15" s="57"/>
      <c r="H15" s="105">
        <v>0</v>
      </c>
      <c r="I15" s="10">
        <f t="shared" si="0"/>
        <v>0</v>
      </c>
      <c r="J15" s="10">
        <f t="shared" si="1"/>
        <v>0</v>
      </c>
      <c r="K15" s="10">
        <f t="shared" si="2"/>
        <v>0</v>
      </c>
      <c r="L15" s="10">
        <f t="shared" si="3"/>
        <v>0</v>
      </c>
    </row>
    <row r="16" spans="1:17" s="3" customFormat="1" ht="13.5" customHeight="1" x14ac:dyDescent="0.2">
      <c r="A16" s="139" t="s">
        <v>35</v>
      </c>
      <c r="B16" s="90">
        <v>0</v>
      </c>
      <c r="C16" s="69">
        <v>12</v>
      </c>
      <c r="D16" s="8" t="s">
        <v>32</v>
      </c>
      <c r="E16" s="49" t="s">
        <v>33</v>
      </c>
      <c r="F16" s="131">
        <v>0</v>
      </c>
      <c r="G16" s="23"/>
      <c r="H16" s="106">
        <v>0</v>
      </c>
      <c r="I16" s="10">
        <f>$B16*$F16</f>
        <v>0</v>
      </c>
      <c r="J16" s="10">
        <f t="shared" si="1"/>
        <v>0</v>
      </c>
      <c r="K16" s="10">
        <f>SUM($I16)</f>
        <v>0</v>
      </c>
      <c r="L16" s="10">
        <f>SUM($J16)</f>
        <v>0</v>
      </c>
    </row>
    <row r="17" spans="1:24" s="3" customFormat="1" ht="13.5" customHeight="1" x14ac:dyDescent="0.2">
      <c r="A17" s="18"/>
      <c r="B17" s="88"/>
      <c r="C17" s="28"/>
      <c r="D17" s="24"/>
      <c r="E17" s="57" t="str">
        <f>IF(C16=9,"Sum","")</f>
        <v/>
      </c>
      <c r="F17" s="132"/>
      <c r="G17" s="57"/>
      <c r="H17" s="105">
        <v>0</v>
      </c>
      <c r="I17" s="10">
        <f t="shared" si="0"/>
        <v>0</v>
      </c>
      <c r="J17" s="10">
        <f t="shared" si="1"/>
        <v>0</v>
      </c>
      <c r="K17" s="10">
        <f t="shared" si="2"/>
        <v>0</v>
      </c>
      <c r="L17" s="10">
        <f t="shared" si="3"/>
        <v>0</v>
      </c>
      <c r="N17" s="139"/>
    </row>
    <row r="18" spans="1:24" s="3" customFormat="1" ht="13.5" customHeight="1" thickBot="1" x14ac:dyDescent="0.25">
      <c r="A18" s="142" t="s">
        <v>37</v>
      </c>
      <c r="B18" s="90"/>
      <c r="C18" s="69">
        <v>12</v>
      </c>
      <c r="D18" s="19" t="s">
        <v>32</v>
      </c>
      <c r="E18" s="57" t="s">
        <v>33</v>
      </c>
      <c r="F18" s="133"/>
      <c r="G18" s="29"/>
      <c r="H18" s="107">
        <v>0</v>
      </c>
      <c r="I18" s="10">
        <f t="shared" si="0"/>
        <v>0</v>
      </c>
      <c r="J18" s="10">
        <f t="shared" si="1"/>
        <v>0</v>
      </c>
      <c r="K18" s="10">
        <f t="shared" si="2"/>
        <v>0</v>
      </c>
      <c r="L18" s="10">
        <f t="shared" si="3"/>
        <v>0</v>
      </c>
      <c r="W18" s="110"/>
      <c r="X18" s="111"/>
    </row>
    <row r="19" spans="1:24" s="3" customFormat="1" ht="13.5" customHeight="1" thickTop="1" x14ac:dyDescent="0.2">
      <c r="A19" s="142" t="s">
        <v>38</v>
      </c>
      <c r="B19" s="90">
        <v>0</v>
      </c>
      <c r="C19" s="69">
        <v>12</v>
      </c>
      <c r="D19" s="19" t="s">
        <v>32</v>
      </c>
      <c r="E19" s="57" t="s">
        <v>33</v>
      </c>
      <c r="F19" s="133"/>
      <c r="G19" s="29"/>
      <c r="H19" s="107">
        <v>0</v>
      </c>
      <c r="I19" s="10">
        <f t="shared" si="0"/>
        <v>0</v>
      </c>
      <c r="J19" s="10">
        <f t="shared" si="1"/>
        <v>0</v>
      </c>
      <c r="K19" s="10">
        <f t="shared" si="2"/>
        <v>0</v>
      </c>
      <c r="L19" s="10">
        <f t="shared" si="3"/>
        <v>0</v>
      </c>
      <c r="N19" s="59" t="s">
        <v>39</v>
      </c>
      <c r="O19" s="60"/>
      <c r="P19" s="92"/>
      <c r="W19" s="110"/>
      <c r="X19" s="111"/>
    </row>
    <row r="20" spans="1:24" s="3" customFormat="1" ht="13.5" customHeight="1" x14ac:dyDescent="0.2">
      <c r="A20" s="84" t="s">
        <v>40</v>
      </c>
      <c r="B20" s="90">
        <v>0</v>
      </c>
      <c r="C20" s="69">
        <v>12</v>
      </c>
      <c r="D20" s="85" t="s">
        <v>32</v>
      </c>
      <c r="E20" s="49" t="s">
        <v>33</v>
      </c>
      <c r="F20" s="134">
        <v>0</v>
      </c>
      <c r="G20" s="86"/>
      <c r="H20" s="107">
        <v>0</v>
      </c>
      <c r="I20" s="10">
        <f t="shared" si="0"/>
        <v>0</v>
      </c>
      <c r="J20" s="10">
        <f t="shared" si="1"/>
        <v>0</v>
      </c>
      <c r="K20" s="10">
        <f t="shared" si="2"/>
        <v>0</v>
      </c>
      <c r="L20" s="10">
        <f t="shared" si="3"/>
        <v>0</v>
      </c>
      <c r="N20" s="61"/>
      <c r="O20" s="62"/>
      <c r="P20" s="93"/>
      <c r="U20" s="39"/>
      <c r="W20" s="110"/>
    </row>
    <row r="21" spans="1:24" s="3" customFormat="1" ht="13.5" customHeight="1" thickBot="1" x14ac:dyDescent="0.25">
      <c r="A21" s="33" t="s">
        <v>41</v>
      </c>
      <c r="B21" s="91">
        <v>0</v>
      </c>
      <c r="C21" s="70">
        <v>12</v>
      </c>
      <c r="D21" s="45" t="s">
        <v>32</v>
      </c>
      <c r="E21" s="87" t="s">
        <v>33</v>
      </c>
      <c r="F21" s="135"/>
      <c r="G21" s="51"/>
      <c r="H21" s="106">
        <v>0</v>
      </c>
      <c r="I21" s="10">
        <f>$B21*$F21</f>
        <v>0</v>
      </c>
      <c r="J21" s="10">
        <f t="shared" si="1"/>
        <v>0</v>
      </c>
      <c r="K21" s="10">
        <f t="shared" si="2"/>
        <v>0</v>
      </c>
      <c r="L21" s="10">
        <f t="shared" si="3"/>
        <v>0</v>
      </c>
      <c r="N21" s="63" t="str">
        <f>N10</f>
        <v>Start date on or after:</v>
      </c>
      <c r="O21" s="64"/>
      <c r="P21" s="117">
        <v>45474</v>
      </c>
      <c r="W21" s="110"/>
    </row>
    <row r="22" spans="1:24" s="3" customFormat="1" ht="13.5" customHeight="1" x14ac:dyDescent="0.2">
      <c r="A22" s="139" t="s">
        <v>42</v>
      </c>
      <c r="B22" s="13"/>
      <c r="C22" s="37"/>
      <c r="D22" s="35"/>
      <c r="E22" s="71"/>
      <c r="F22" s="30" t="s">
        <v>43</v>
      </c>
      <c r="G22" s="77"/>
      <c r="H22" s="108">
        <v>0</v>
      </c>
      <c r="I22" s="10">
        <f>TRUNC(ROUND($D22*$E22*$G22*(1-$H22),0),0)</f>
        <v>0</v>
      </c>
      <c r="J22" s="10">
        <f>TRUNC(ROUND($D22*$E22*$G22*$H22,0),0)</f>
        <v>0</v>
      </c>
      <c r="K22" s="10">
        <f t="shared" si="2"/>
        <v>0</v>
      </c>
      <c r="L22" s="10">
        <f t="shared" si="3"/>
        <v>0</v>
      </c>
      <c r="N22" s="95" t="s">
        <v>44</v>
      </c>
      <c r="O22" s="96"/>
      <c r="P22" s="97">
        <v>0.28599999999999998</v>
      </c>
      <c r="X22" s="111"/>
    </row>
    <row r="23" spans="1:24" s="3" customFormat="1" ht="13.5" customHeight="1" x14ac:dyDescent="0.2">
      <c r="A23" s="142" t="s">
        <v>45</v>
      </c>
      <c r="B23" s="13"/>
      <c r="C23" s="37"/>
      <c r="D23" s="72"/>
      <c r="E23" s="73"/>
      <c r="F23" s="34" t="s">
        <v>43</v>
      </c>
      <c r="G23" s="78"/>
      <c r="H23" s="107">
        <v>0</v>
      </c>
      <c r="I23" s="10">
        <f>TRUNC(ROUND($D23*$E23*$G23*(1-$H23),0),0)</f>
        <v>0</v>
      </c>
      <c r="J23" s="10">
        <f>TRUNC(ROUND($D23*$E23*$G23*$H23,0),0)</f>
        <v>0</v>
      </c>
      <c r="K23" s="10">
        <f t="shared" si="2"/>
        <v>0</v>
      </c>
      <c r="L23" s="10">
        <f t="shared" si="3"/>
        <v>0</v>
      </c>
      <c r="N23" s="95" t="s">
        <v>46</v>
      </c>
      <c r="O23" s="96"/>
      <c r="P23" s="97">
        <v>0.28599999999999998</v>
      </c>
    </row>
    <row r="24" spans="1:24" s="3" customFormat="1" ht="13.5" customHeight="1" x14ac:dyDescent="0.2">
      <c r="A24" s="142" t="s">
        <v>47</v>
      </c>
      <c r="B24" s="36"/>
      <c r="C24" s="37"/>
      <c r="D24" s="72"/>
      <c r="E24" s="74"/>
      <c r="F24" s="35" t="s">
        <v>48</v>
      </c>
      <c r="G24" s="79"/>
      <c r="H24" s="107">
        <v>0</v>
      </c>
      <c r="I24" s="10">
        <f>TRUNC(ROUND($D24*$E24*$G24*(1-$H24),0),0)</f>
        <v>0</v>
      </c>
      <c r="J24" s="10">
        <f>TRUNC(ROUND($D24*$E24*$G24*$H24,0),0)</f>
        <v>0</v>
      </c>
      <c r="K24" s="10">
        <f t="shared" si="2"/>
        <v>0</v>
      </c>
      <c r="L24" s="10">
        <f t="shared" si="3"/>
        <v>0</v>
      </c>
      <c r="N24" s="95" t="s">
        <v>49</v>
      </c>
      <c r="O24" s="96"/>
      <c r="P24" s="97">
        <v>0.161</v>
      </c>
    </row>
    <row r="25" spans="1:24" s="3" customFormat="1" ht="13.5" customHeight="1" thickBot="1" x14ac:dyDescent="0.25">
      <c r="A25" s="53" t="s">
        <v>50</v>
      </c>
      <c r="B25" s="54"/>
      <c r="C25" s="55"/>
      <c r="D25" s="75">
        <v>2</v>
      </c>
      <c r="E25" s="76">
        <v>480</v>
      </c>
      <c r="F25" s="56" t="s">
        <v>48</v>
      </c>
      <c r="G25" s="80"/>
      <c r="H25" s="109">
        <v>0</v>
      </c>
      <c r="I25" s="10">
        <f>TRUNC(ROUND($D25*$E25*$G25*(1-$H25),0),0)</f>
        <v>0</v>
      </c>
      <c r="J25" s="10">
        <f>TRUNC(ROUND($D25*$E25*$G25*$H25,0),0)</f>
        <v>0</v>
      </c>
      <c r="K25" s="10">
        <f t="shared" si="2"/>
        <v>0</v>
      </c>
      <c r="L25" s="10">
        <f t="shared" si="3"/>
        <v>0</v>
      </c>
      <c r="N25" s="95" t="s">
        <v>51</v>
      </c>
      <c r="O25" s="96"/>
      <c r="P25" s="97">
        <v>5.0999999999999997E-2</v>
      </c>
    </row>
    <row r="26" spans="1:24" s="3" customFormat="1" ht="13.5" customHeight="1" x14ac:dyDescent="0.2">
      <c r="A26" s="140" t="s">
        <v>52</v>
      </c>
      <c r="B26" s="140"/>
      <c r="C26" s="140"/>
      <c r="D26" s="140"/>
      <c r="E26" s="140"/>
      <c r="F26" s="140"/>
      <c r="G26" s="140"/>
      <c r="H26" s="140"/>
      <c r="I26" s="11">
        <f>SUM(I8:I25)</f>
        <v>0</v>
      </c>
      <c r="J26" s="11">
        <f>SUM(J8:J25)</f>
        <v>0</v>
      </c>
      <c r="K26" s="11">
        <f t="shared" si="2"/>
        <v>0</v>
      </c>
      <c r="L26" s="11">
        <f t="shared" si="3"/>
        <v>0</v>
      </c>
      <c r="N26" s="95" t="s">
        <v>53</v>
      </c>
      <c r="O26" s="96"/>
      <c r="P26" s="97">
        <v>7.2999999999999995E-2</v>
      </c>
    </row>
    <row r="27" spans="1:24" s="3" customFormat="1" ht="13.5" customHeight="1" x14ac:dyDescent="0.2">
      <c r="A27" s="139" t="s">
        <v>54</v>
      </c>
      <c r="B27" s="139"/>
      <c r="C27" s="139"/>
      <c r="D27" s="185" t="s">
        <v>55</v>
      </c>
      <c r="E27" s="186"/>
      <c r="F27" s="186"/>
      <c r="G27" s="186"/>
      <c r="H27" s="32"/>
      <c r="I27" s="13"/>
      <c r="J27" s="13"/>
      <c r="K27" s="13"/>
      <c r="L27" s="13"/>
      <c r="N27" s="95" t="s">
        <v>56</v>
      </c>
      <c r="O27" s="96"/>
      <c r="P27" s="97">
        <v>0.1</v>
      </c>
    </row>
    <row r="28" spans="1:24" s="3" customFormat="1" ht="13.5" customHeight="1" thickBot="1" x14ac:dyDescent="0.25">
      <c r="A28" s="139" t="s">
        <v>57</v>
      </c>
      <c r="B28" s="139"/>
      <c r="C28" s="139"/>
      <c r="D28" s="139"/>
      <c r="E28" s="161">
        <v>0.28599999999999998</v>
      </c>
      <c r="F28" s="162"/>
      <c r="G28" s="38"/>
      <c r="H28" s="38"/>
      <c r="I28" s="10">
        <f>TRUNC(ROUND(SUM(I8,I10,I12,I14,I16,I18:I21)*$E28,0),0)</f>
        <v>0</v>
      </c>
      <c r="J28" s="10">
        <f>TRUNC(ROUND(SUM(J8,J10,J12,J14,J16,J18:J21)*$E28,0),0)</f>
        <v>0</v>
      </c>
      <c r="K28" s="10">
        <f t="shared" ref="K28:K34" si="4">SUM($I28)</f>
        <v>0</v>
      </c>
      <c r="L28" s="10">
        <f t="shared" ref="L28:L34" si="5">SUM($J28)</f>
        <v>0</v>
      </c>
      <c r="N28" s="67"/>
      <c r="O28" s="123"/>
      <c r="P28" s="124"/>
    </row>
    <row r="29" spans="1:24" s="3" customFormat="1" ht="13.5" customHeight="1" thickTop="1" x14ac:dyDescent="0.2">
      <c r="A29" s="139" t="s">
        <v>58</v>
      </c>
      <c r="B29" s="139"/>
      <c r="C29" s="139"/>
      <c r="D29" s="139"/>
      <c r="E29" s="161">
        <v>0.161</v>
      </c>
      <c r="F29" s="162"/>
      <c r="G29" s="38"/>
      <c r="H29" s="38"/>
      <c r="I29" s="10">
        <f>TRUNC(ROUND(SUM(I9,I11,I13,I15,I17)*$E29,0),0)</f>
        <v>0</v>
      </c>
      <c r="J29" s="10">
        <f>TRUNC(ROUND(SUM(J9,J11,J13,J15,J17)*$E29,0),0)</f>
        <v>0</v>
      </c>
      <c r="K29" s="10">
        <f t="shared" si="4"/>
        <v>0</v>
      </c>
      <c r="L29" s="10">
        <f t="shared" si="5"/>
        <v>0</v>
      </c>
    </row>
    <row r="30" spans="1:24" s="3" customFormat="1" ht="13.5" customHeight="1" x14ac:dyDescent="0.2">
      <c r="A30" s="139" t="s">
        <v>59</v>
      </c>
      <c r="B30" s="139"/>
      <c r="C30" s="139"/>
      <c r="D30" s="139"/>
      <c r="E30" s="161">
        <v>5.0999999999999997E-2</v>
      </c>
      <c r="F30" s="162"/>
      <c r="G30" s="38"/>
      <c r="H30" s="38"/>
      <c r="I30" s="10">
        <f>TRUNC(ROUND((I22+I23)*$E30,0))</f>
        <v>0</v>
      </c>
      <c r="J30" s="10">
        <f>TRUNC(ROUND((J22+J23)*$E30,0))</f>
        <v>0</v>
      </c>
      <c r="K30" s="10">
        <f t="shared" si="4"/>
        <v>0</v>
      </c>
      <c r="L30" s="10">
        <f t="shared" si="5"/>
        <v>0</v>
      </c>
    </row>
    <row r="31" spans="1:24" s="3" customFormat="1" ht="13.5" customHeight="1" x14ac:dyDescent="0.2">
      <c r="A31" s="139" t="s">
        <v>60</v>
      </c>
      <c r="B31" s="139"/>
      <c r="C31" s="139"/>
      <c r="D31" s="139"/>
      <c r="E31" s="161">
        <v>7.2999999999999995E-2</v>
      </c>
      <c r="F31" s="162"/>
      <c r="G31" s="38"/>
      <c r="H31" s="38"/>
      <c r="I31" s="10">
        <f>TRUNC(ROUND(I24*$E31,0),0)</f>
        <v>0</v>
      </c>
      <c r="J31" s="10">
        <f>TRUNC(ROUND(J24*$E31,0),0)</f>
        <v>0</v>
      </c>
      <c r="K31" s="10">
        <f t="shared" si="4"/>
        <v>0</v>
      </c>
      <c r="L31" s="10">
        <f t="shared" si="5"/>
        <v>0</v>
      </c>
    </row>
    <row r="32" spans="1:24" s="3" customFormat="1" ht="13.5" customHeight="1" x14ac:dyDescent="0.2">
      <c r="A32" s="139" t="s">
        <v>61</v>
      </c>
      <c r="B32" s="139"/>
      <c r="C32" s="139"/>
      <c r="D32" s="139"/>
      <c r="E32" s="161">
        <v>1E-3</v>
      </c>
      <c r="F32" s="162"/>
      <c r="G32" s="38"/>
      <c r="H32" s="38"/>
      <c r="I32" s="10">
        <f>IF(AND(I25&gt;0,TRUNC(ROUND(I25*$E32,0),0)=0),1,TRUNC(ROUND(I25*$E32,0),0))</f>
        <v>0</v>
      </c>
      <c r="J32" s="10">
        <f>IF(AND(J25&gt;0,TRUNC(ROUND(J25*$E32,0),0)=0),1,TRUNC(ROUND(J25*$E32,0),0))</f>
        <v>0</v>
      </c>
      <c r="K32" s="10">
        <f t="shared" si="4"/>
        <v>0</v>
      </c>
      <c r="L32" s="10">
        <f t="shared" si="5"/>
        <v>0</v>
      </c>
    </row>
    <row r="33" spans="1:15" s="3" customFormat="1" ht="13.5" customHeight="1" x14ac:dyDescent="0.2">
      <c r="A33" s="140" t="s">
        <v>62</v>
      </c>
      <c r="B33" s="140"/>
      <c r="C33" s="140"/>
      <c r="D33" s="140"/>
      <c r="E33" s="140"/>
      <c r="F33" s="140"/>
      <c r="G33" s="140"/>
      <c r="H33" s="140"/>
      <c r="I33" s="11">
        <f>SUM(I28:I32)</f>
        <v>0</v>
      </c>
      <c r="J33" s="11">
        <f>SUM(J28:J32)</f>
        <v>0</v>
      </c>
      <c r="K33" s="11">
        <f t="shared" si="4"/>
        <v>0</v>
      </c>
      <c r="L33" s="11">
        <f t="shared" si="5"/>
        <v>0</v>
      </c>
    </row>
    <row r="34" spans="1:15" s="3" customFormat="1" ht="13.5" customHeight="1" x14ac:dyDescent="0.2">
      <c r="A34" s="7" t="s">
        <v>63</v>
      </c>
      <c r="B34" s="7"/>
      <c r="C34" s="7"/>
      <c r="D34" s="7"/>
      <c r="E34" s="7"/>
      <c r="F34" s="7"/>
      <c r="G34" s="7"/>
      <c r="H34" s="7"/>
      <c r="I34" s="12">
        <f>SUM(I26,I33)</f>
        <v>0</v>
      </c>
      <c r="J34" s="12">
        <f>SUM(J26,J33)</f>
        <v>0</v>
      </c>
      <c r="K34" s="12">
        <f t="shared" si="4"/>
        <v>0</v>
      </c>
      <c r="L34" s="12">
        <f t="shared" si="5"/>
        <v>0</v>
      </c>
    </row>
    <row r="35" spans="1:15" s="3" customFormat="1" ht="13.5" customHeight="1" x14ac:dyDescent="0.2">
      <c r="A35" s="139"/>
      <c r="B35" s="139"/>
      <c r="C35" s="139"/>
      <c r="D35" s="139"/>
      <c r="E35" s="139"/>
      <c r="F35" s="139"/>
      <c r="G35" s="139"/>
      <c r="H35" s="139"/>
      <c r="I35" s="13"/>
      <c r="J35" s="13"/>
      <c r="K35" s="13"/>
      <c r="L35" s="13"/>
    </row>
    <row r="36" spans="1:15" s="3" customFormat="1" ht="13.5" customHeight="1" x14ac:dyDescent="0.2">
      <c r="A36" s="139" t="s">
        <v>64</v>
      </c>
      <c r="B36" s="139"/>
      <c r="C36" s="139"/>
      <c r="D36" s="139"/>
      <c r="E36" s="139"/>
      <c r="F36" s="139"/>
      <c r="G36" s="139"/>
      <c r="H36" s="139"/>
      <c r="I36" s="10">
        <v>0</v>
      </c>
      <c r="J36" s="10">
        <v>0</v>
      </c>
      <c r="K36" s="10">
        <f>SUM($I36)</f>
        <v>0</v>
      </c>
      <c r="L36" s="10">
        <f>SUM($J36)</f>
        <v>0</v>
      </c>
    </row>
    <row r="37" spans="1:15" s="3" customFormat="1" ht="13.5" customHeight="1" x14ac:dyDescent="0.2">
      <c r="A37" s="139" t="s">
        <v>65</v>
      </c>
      <c r="B37" s="7"/>
      <c r="C37" s="7"/>
      <c r="D37" s="7"/>
      <c r="E37" s="7"/>
      <c r="F37" s="7"/>
      <c r="G37" s="7"/>
      <c r="H37" s="7"/>
      <c r="I37" s="10">
        <v>0</v>
      </c>
      <c r="J37" s="10">
        <v>0</v>
      </c>
      <c r="K37" s="10">
        <f>SUM($I37)</f>
        <v>0</v>
      </c>
      <c r="L37" s="10">
        <f>SUM($J37)</f>
        <v>0</v>
      </c>
      <c r="O37" s="82"/>
    </row>
    <row r="38" spans="1:15" s="3" customFormat="1" ht="13.5" customHeight="1" x14ac:dyDescent="0.2">
      <c r="A38" s="154" t="s">
        <v>66</v>
      </c>
      <c r="B38" s="154"/>
      <c r="C38" s="154"/>
      <c r="D38" s="154"/>
      <c r="E38" s="154"/>
      <c r="F38" s="154"/>
      <c r="G38" s="154"/>
      <c r="H38" s="154"/>
      <c r="I38" s="10">
        <v>0</v>
      </c>
      <c r="J38" s="10">
        <v>0</v>
      </c>
      <c r="K38" s="10">
        <f>SUM($I38)</f>
        <v>0</v>
      </c>
      <c r="L38" s="10">
        <f>SUM($J38)</f>
        <v>0</v>
      </c>
      <c r="O38" s="82"/>
    </row>
    <row r="39" spans="1:15" s="3" customFormat="1" ht="13.5" customHeight="1" x14ac:dyDescent="0.2">
      <c r="A39" s="154" t="s">
        <v>67</v>
      </c>
      <c r="B39" s="154"/>
      <c r="C39" s="139"/>
      <c r="D39" s="139"/>
      <c r="E39" s="139"/>
      <c r="F39" s="139"/>
      <c r="G39" s="139"/>
      <c r="H39" s="139"/>
      <c r="I39" s="10">
        <v>0</v>
      </c>
      <c r="J39" s="10">
        <v>0</v>
      </c>
      <c r="K39" s="10">
        <f>SUM($I39)</f>
        <v>0</v>
      </c>
      <c r="L39" s="10">
        <f>SUM($J39)</f>
        <v>0</v>
      </c>
    </row>
    <row r="40" spans="1:15" s="3" customFormat="1" ht="13.5" customHeight="1" x14ac:dyDescent="0.2">
      <c r="A40" s="154" t="s">
        <v>68</v>
      </c>
      <c r="B40" s="154"/>
      <c r="C40" s="154"/>
      <c r="D40" s="154"/>
      <c r="E40" s="154"/>
      <c r="F40" s="154"/>
      <c r="G40" s="154"/>
      <c r="H40" s="154"/>
      <c r="I40" s="13"/>
      <c r="J40" s="13"/>
      <c r="K40" s="13"/>
      <c r="L40" s="13"/>
    </row>
    <row r="41" spans="1:15" s="3" customFormat="1" ht="13.5" customHeight="1" x14ac:dyDescent="0.2">
      <c r="A41" s="154"/>
      <c r="B41" s="154"/>
      <c r="C41" s="154"/>
      <c r="D41" s="154"/>
      <c r="E41" s="154"/>
      <c r="F41" s="154"/>
      <c r="G41" s="154"/>
      <c r="H41" s="154"/>
      <c r="I41" s="10">
        <v>0</v>
      </c>
      <c r="J41" s="10">
        <v>0</v>
      </c>
      <c r="K41" s="10">
        <f t="shared" ref="K41:K47" si="6">SUM($I41)</f>
        <v>0</v>
      </c>
      <c r="L41" s="10">
        <f t="shared" ref="L41:L47" si="7">SUM($J41)</f>
        <v>0</v>
      </c>
      <c r="O41" s="82"/>
    </row>
    <row r="42" spans="1:15" s="3" customFormat="1" ht="13.5" customHeight="1" x14ac:dyDescent="0.2">
      <c r="A42" s="154"/>
      <c r="B42" s="154"/>
      <c r="C42" s="154"/>
      <c r="D42" s="154"/>
      <c r="E42" s="154"/>
      <c r="F42" s="154"/>
      <c r="G42" s="154"/>
      <c r="H42" s="154"/>
      <c r="I42" s="10">
        <v>0</v>
      </c>
      <c r="J42" s="10">
        <v>0</v>
      </c>
      <c r="K42" s="10">
        <f t="shared" si="6"/>
        <v>0</v>
      </c>
      <c r="L42" s="10">
        <f t="shared" si="7"/>
        <v>0</v>
      </c>
      <c r="O42" s="82"/>
    </row>
    <row r="43" spans="1:15" s="3" customFormat="1" ht="13.5" customHeight="1" x14ac:dyDescent="0.2">
      <c r="A43" s="154"/>
      <c r="B43" s="154"/>
      <c r="C43" s="154"/>
      <c r="D43" s="154"/>
      <c r="E43" s="154"/>
      <c r="F43" s="154"/>
      <c r="G43" s="154"/>
      <c r="H43" s="154"/>
      <c r="I43" s="10">
        <v>0</v>
      </c>
      <c r="J43" s="10">
        <v>0</v>
      </c>
      <c r="K43" s="10">
        <f t="shared" si="6"/>
        <v>0</v>
      </c>
      <c r="L43" s="10">
        <f t="shared" si="7"/>
        <v>0</v>
      </c>
      <c r="O43" s="82"/>
    </row>
    <row r="44" spans="1:15" s="3" customFormat="1" ht="13.5" customHeight="1" x14ac:dyDescent="0.2">
      <c r="A44" s="154"/>
      <c r="B44" s="154"/>
      <c r="C44" s="154"/>
      <c r="D44" s="154"/>
      <c r="E44" s="154"/>
      <c r="F44" s="154"/>
      <c r="G44" s="154"/>
      <c r="H44" s="154"/>
      <c r="I44" s="10">
        <v>0</v>
      </c>
      <c r="J44" s="10">
        <v>0</v>
      </c>
      <c r="K44" s="10">
        <f t="shared" si="6"/>
        <v>0</v>
      </c>
      <c r="L44" s="10">
        <f t="shared" si="7"/>
        <v>0</v>
      </c>
      <c r="O44" s="82"/>
    </row>
    <row r="45" spans="1:15" s="3" customFormat="1" ht="13.5" customHeight="1" x14ac:dyDescent="0.2">
      <c r="A45" s="154"/>
      <c r="B45" s="154"/>
      <c r="C45" s="154"/>
      <c r="D45" s="154"/>
      <c r="E45" s="154"/>
      <c r="F45" s="154"/>
      <c r="G45" s="154"/>
      <c r="H45" s="154"/>
      <c r="I45" s="10">
        <v>0</v>
      </c>
      <c r="J45" s="10">
        <v>0</v>
      </c>
      <c r="K45" s="10">
        <f t="shared" si="6"/>
        <v>0</v>
      </c>
      <c r="L45" s="10">
        <f t="shared" si="7"/>
        <v>0</v>
      </c>
      <c r="O45" s="82"/>
    </row>
    <row r="46" spans="1:15" s="3" customFormat="1" ht="13.5" customHeight="1" x14ac:dyDescent="0.2">
      <c r="A46" s="154"/>
      <c r="B46" s="154"/>
      <c r="C46" s="154"/>
      <c r="D46" s="154"/>
      <c r="E46" s="154"/>
      <c r="F46" s="154"/>
      <c r="G46" s="154"/>
      <c r="H46" s="154"/>
      <c r="I46" s="10">
        <v>0</v>
      </c>
      <c r="J46" s="10">
        <v>0</v>
      </c>
      <c r="K46" s="10">
        <f t="shared" si="6"/>
        <v>0</v>
      </c>
      <c r="L46" s="10">
        <f t="shared" si="7"/>
        <v>0</v>
      </c>
      <c r="O46" s="82"/>
    </row>
    <row r="47" spans="1:15" s="4" customFormat="1" ht="13.5" customHeight="1" x14ac:dyDescent="0.2">
      <c r="A47" s="7" t="s">
        <v>69</v>
      </c>
      <c r="B47" s="139"/>
      <c r="C47" s="139"/>
      <c r="D47" s="139"/>
      <c r="E47" s="139"/>
      <c r="F47" s="139"/>
      <c r="G47" s="139"/>
      <c r="H47" s="139"/>
      <c r="I47" s="12">
        <f>SUM(I41:I46)</f>
        <v>0</v>
      </c>
      <c r="J47" s="12">
        <f>TRUNC(ROUND(SUM(J41:J46),0),0)</f>
        <v>0</v>
      </c>
      <c r="K47" s="12">
        <f t="shared" si="6"/>
        <v>0</v>
      </c>
      <c r="L47" s="12">
        <f t="shared" si="7"/>
        <v>0</v>
      </c>
      <c r="N47" s="3"/>
      <c r="O47" s="82"/>
    </row>
    <row r="48" spans="1:15" s="2" customFormat="1" ht="13.5" customHeight="1" x14ac:dyDescent="0.2">
      <c r="A48" s="7"/>
      <c r="B48" s="139"/>
      <c r="C48" s="139"/>
      <c r="D48" s="139"/>
      <c r="E48" s="139"/>
      <c r="F48" s="139"/>
      <c r="G48" s="139"/>
      <c r="H48" s="139"/>
      <c r="I48" s="16"/>
      <c r="J48" s="16"/>
      <c r="K48" s="16"/>
      <c r="L48" s="16"/>
    </row>
    <row r="49" spans="1:17" s="2" customFormat="1" ht="13.5" customHeight="1" x14ac:dyDescent="0.2">
      <c r="A49" s="155" t="s">
        <v>70</v>
      </c>
      <c r="B49" s="155"/>
      <c r="C49" s="155"/>
      <c r="D49" s="155"/>
      <c r="E49" s="155"/>
      <c r="F49" s="155"/>
      <c r="G49" s="155"/>
      <c r="H49" s="155"/>
      <c r="I49" s="11">
        <f>SUM(I34,I36:I39,I47)</f>
        <v>0</v>
      </c>
      <c r="J49" s="11">
        <f>SUM(J34,J36:J39,J47)</f>
        <v>0</v>
      </c>
      <c r="K49" s="11">
        <f>SUM($I49)</f>
        <v>0</v>
      </c>
      <c r="L49" s="11">
        <f>SUM($J49)</f>
        <v>0</v>
      </c>
    </row>
    <row r="50" spans="1:17" s="2" customFormat="1" ht="13.5" customHeight="1" x14ac:dyDescent="0.2">
      <c r="A50" s="5" t="s">
        <v>71</v>
      </c>
      <c r="B50" s="5"/>
      <c r="C50" s="5"/>
      <c r="D50" s="159">
        <v>0.33</v>
      </c>
      <c r="E50" s="160"/>
      <c r="F50" s="5"/>
      <c r="G50" s="5"/>
      <c r="H50" s="5"/>
      <c r="I50" s="12">
        <f>TRUNC(ROUND(I49*$D$50,0),0)</f>
        <v>0</v>
      </c>
      <c r="J50" s="12"/>
      <c r="K50" s="12">
        <f>SUM($I50)</f>
        <v>0</v>
      </c>
      <c r="L50" s="11">
        <f>SUM($J50)</f>
        <v>0</v>
      </c>
    </row>
    <row r="51" spans="1:17" s="2" customFormat="1" ht="13.5" customHeight="1" x14ac:dyDescent="0.2">
      <c r="A51" s="5" t="s">
        <v>72</v>
      </c>
      <c r="B51" s="5"/>
      <c r="C51" s="5"/>
      <c r="D51" s="159">
        <v>0</v>
      </c>
      <c r="E51" s="160"/>
      <c r="F51" s="5"/>
      <c r="G51" s="5"/>
      <c r="H51" s="5"/>
      <c r="I51" s="12"/>
      <c r="J51" s="12">
        <f>TRUNC(ROUND(I49*$D$51,0),0)</f>
        <v>0</v>
      </c>
      <c r="K51" s="12"/>
      <c r="L51" s="12">
        <f>SUM($J51)</f>
        <v>0</v>
      </c>
    </row>
    <row r="52" spans="1:17" s="2" customFormat="1" ht="13.5" customHeight="1" x14ac:dyDescent="0.2">
      <c r="A52" s="5" t="s">
        <v>73</v>
      </c>
      <c r="B52" s="5"/>
      <c r="C52" s="5"/>
      <c r="D52" s="159">
        <v>0</v>
      </c>
      <c r="E52" s="160"/>
      <c r="F52" s="5"/>
      <c r="G52" s="5"/>
      <c r="H52" s="5"/>
      <c r="I52" s="12"/>
      <c r="J52" s="12">
        <f>TRUNC(ROUND(J49*$D$52,0),0)</f>
        <v>0</v>
      </c>
      <c r="K52" s="12"/>
      <c r="L52" s="12">
        <f>SUM($J52)</f>
        <v>0</v>
      </c>
    </row>
    <row r="53" spans="1:17" s="2" customFormat="1" ht="12.75" customHeight="1" x14ac:dyDescent="0.2">
      <c r="A53" s="21" t="s">
        <v>74</v>
      </c>
      <c r="B53" s="5"/>
      <c r="C53" s="5"/>
      <c r="D53" s="25"/>
      <c r="E53" s="5"/>
      <c r="F53" s="5"/>
      <c r="G53" s="5"/>
      <c r="H53" s="5"/>
      <c r="I53" s="11">
        <f>TRUNC(ROUND(X118,0),0)</f>
        <v>0</v>
      </c>
      <c r="J53" s="11"/>
      <c r="K53" s="11">
        <f>SUM($I53)</f>
        <v>0</v>
      </c>
      <c r="L53" s="11"/>
    </row>
    <row r="54" spans="1:17" s="8" customFormat="1" ht="13.5" customHeight="1" x14ac:dyDescent="0.2">
      <c r="A54" s="5" t="s">
        <v>75</v>
      </c>
      <c r="B54" s="5"/>
      <c r="C54" s="5"/>
      <c r="D54" s="159">
        <v>0.33</v>
      </c>
      <c r="E54" s="160"/>
      <c r="F54" s="5"/>
      <c r="G54" s="5"/>
      <c r="H54" s="5"/>
      <c r="I54" s="12">
        <f>TRUNC(ROUND(I53*$D$54,0),0)</f>
        <v>0</v>
      </c>
      <c r="J54" s="12"/>
      <c r="K54" s="12">
        <f>SUM($I54)</f>
        <v>0</v>
      </c>
      <c r="L54" s="12"/>
    </row>
    <row r="55" spans="1:17" s="3" customFormat="1" ht="21.95" customHeight="1" x14ac:dyDescent="0.2">
      <c r="A55" s="158" t="s">
        <v>76</v>
      </c>
      <c r="B55" s="158"/>
      <c r="C55" s="158"/>
      <c r="D55" s="158"/>
      <c r="E55" s="158"/>
      <c r="F55" s="158"/>
      <c r="G55" s="158"/>
      <c r="H55" s="158"/>
      <c r="I55" s="16"/>
      <c r="J55" s="16"/>
      <c r="K55" s="16"/>
      <c r="L55" s="16"/>
      <c r="O55" s="114" t="s">
        <v>77</v>
      </c>
    </row>
    <row r="56" spans="1:17" s="3" customFormat="1" ht="13.5" customHeight="1" x14ac:dyDescent="0.2">
      <c r="A56" s="139" t="s">
        <v>78</v>
      </c>
      <c r="B56" s="156" t="s">
        <v>79</v>
      </c>
      <c r="C56" s="157"/>
      <c r="D56" s="157"/>
      <c r="E56" s="81"/>
      <c r="F56" s="156" t="s">
        <v>80</v>
      </c>
      <c r="G56" s="157"/>
      <c r="H56" s="113">
        <v>453</v>
      </c>
      <c r="I56" s="10">
        <f>H56*E56</f>
        <v>0</v>
      </c>
      <c r="J56" s="10">
        <v>0</v>
      </c>
      <c r="K56" s="10">
        <f t="shared" ref="K56:K68" si="8">SUM($I56)</f>
        <v>0</v>
      </c>
      <c r="L56" s="10">
        <f t="shared" ref="L56:L68" si="9">SUM($J56)</f>
        <v>0</v>
      </c>
      <c r="N56" s="112" t="s">
        <v>81</v>
      </c>
      <c r="O56" s="118">
        <v>453</v>
      </c>
    </row>
    <row r="57" spans="1:17" s="3" customFormat="1" ht="13.5" customHeight="1" x14ac:dyDescent="0.2">
      <c r="A57" s="154" t="s">
        <v>82</v>
      </c>
      <c r="B57" s="154"/>
      <c r="C57" s="154"/>
      <c r="D57" s="154"/>
      <c r="E57" s="154"/>
      <c r="F57" s="154"/>
      <c r="G57" s="154"/>
      <c r="H57" s="154"/>
      <c r="I57" s="10">
        <v>0</v>
      </c>
      <c r="J57" s="10">
        <v>0</v>
      </c>
      <c r="K57" s="10">
        <f t="shared" si="8"/>
        <v>0</v>
      </c>
      <c r="L57" s="10">
        <f t="shared" si="9"/>
        <v>0</v>
      </c>
    </row>
    <row r="58" spans="1:17" s="3" customFormat="1" ht="13.5" customHeight="1" x14ac:dyDescent="0.2">
      <c r="A58" s="154" t="s">
        <v>83</v>
      </c>
      <c r="B58" s="154"/>
      <c r="C58" s="154"/>
      <c r="D58" s="154"/>
      <c r="E58" s="154"/>
      <c r="F58" s="154"/>
      <c r="G58" s="154"/>
      <c r="H58" s="154"/>
      <c r="I58" s="10">
        <v>0</v>
      </c>
      <c r="J58" s="10">
        <v>0</v>
      </c>
      <c r="K58" s="10">
        <f t="shared" si="8"/>
        <v>0</v>
      </c>
      <c r="L58" s="10">
        <f t="shared" si="9"/>
        <v>0</v>
      </c>
    </row>
    <row r="59" spans="1:17" s="3" customFormat="1" ht="13.5" customHeight="1" x14ac:dyDescent="0.2">
      <c r="A59" s="154" t="s">
        <v>84</v>
      </c>
      <c r="B59" s="154"/>
      <c r="C59" s="154"/>
      <c r="D59" s="154"/>
      <c r="E59" s="154"/>
      <c r="F59" s="154"/>
      <c r="G59" s="154"/>
      <c r="H59" s="154"/>
      <c r="I59" s="10">
        <v>0</v>
      </c>
      <c r="J59" s="10">
        <v>0</v>
      </c>
      <c r="K59" s="10">
        <f t="shared" si="8"/>
        <v>0</v>
      </c>
      <c r="L59" s="10">
        <f t="shared" si="9"/>
        <v>0</v>
      </c>
    </row>
    <row r="60" spans="1:17" s="3" customFormat="1" ht="13.5" customHeight="1" x14ac:dyDescent="0.2">
      <c r="A60" s="154" t="s">
        <v>85</v>
      </c>
      <c r="B60" s="154"/>
      <c r="C60" s="154"/>
      <c r="D60" s="154"/>
      <c r="E60" s="154"/>
      <c r="F60" s="154"/>
      <c r="G60" s="154"/>
      <c r="H60" s="154"/>
      <c r="I60" s="10">
        <v>0</v>
      </c>
      <c r="J60" s="10">
        <v>0</v>
      </c>
      <c r="K60" s="10">
        <f t="shared" si="8"/>
        <v>0</v>
      </c>
      <c r="L60" s="10">
        <f t="shared" si="9"/>
        <v>0</v>
      </c>
    </row>
    <row r="61" spans="1:17" s="3" customFormat="1" ht="13.5" customHeight="1" x14ac:dyDescent="0.2">
      <c r="A61" s="154" t="s">
        <v>86</v>
      </c>
      <c r="B61" s="154"/>
      <c r="C61" s="154"/>
      <c r="D61" s="154"/>
      <c r="E61" s="154"/>
      <c r="F61" s="154"/>
      <c r="G61" s="154"/>
      <c r="H61" s="154"/>
      <c r="I61" s="10">
        <v>0</v>
      </c>
      <c r="J61" s="10">
        <v>0</v>
      </c>
      <c r="K61" s="10">
        <f t="shared" si="8"/>
        <v>0</v>
      </c>
      <c r="L61" s="10">
        <f t="shared" si="9"/>
        <v>0</v>
      </c>
    </row>
    <row r="62" spans="1:17" s="3" customFormat="1" ht="13.5" customHeight="1" x14ac:dyDescent="0.2">
      <c r="A62" s="139" t="s">
        <v>87</v>
      </c>
      <c r="B62" s="139" t="s">
        <v>88</v>
      </c>
      <c r="C62" s="148"/>
      <c r="D62" s="149"/>
      <c r="E62" s="149"/>
      <c r="F62" s="149"/>
      <c r="G62" s="149"/>
      <c r="H62" s="150"/>
      <c r="I62" s="10">
        <v>0</v>
      </c>
      <c r="J62" s="10">
        <v>0</v>
      </c>
      <c r="K62" s="10">
        <f t="shared" si="8"/>
        <v>0</v>
      </c>
      <c r="L62" s="10">
        <f t="shared" si="9"/>
        <v>0</v>
      </c>
      <c r="N62" s="115"/>
      <c r="O62" s="114"/>
      <c r="P62" s="114"/>
      <c r="Q62" s="114"/>
    </row>
    <row r="63" spans="1:17" s="3" customFormat="1" ht="13.5" customHeight="1" x14ac:dyDescent="0.2">
      <c r="A63" s="139" t="s">
        <v>89</v>
      </c>
      <c r="B63" s="139" t="s">
        <v>88</v>
      </c>
      <c r="C63" s="148"/>
      <c r="D63" s="149"/>
      <c r="E63" s="149"/>
      <c r="F63" s="149"/>
      <c r="G63" s="149"/>
      <c r="H63" s="150"/>
      <c r="I63" s="10">
        <v>0</v>
      </c>
      <c r="J63" s="10">
        <v>0</v>
      </c>
      <c r="K63" s="10">
        <f t="shared" si="8"/>
        <v>0</v>
      </c>
      <c r="L63" s="10">
        <f t="shared" si="9"/>
        <v>0</v>
      </c>
      <c r="O63" s="116"/>
      <c r="P63" s="116"/>
      <c r="Q63" s="116"/>
    </row>
    <row r="64" spans="1:17" s="3" customFormat="1" ht="13.5" customHeight="1" x14ac:dyDescent="0.2">
      <c r="A64" s="139" t="s">
        <v>90</v>
      </c>
      <c r="B64" s="139" t="s">
        <v>88</v>
      </c>
      <c r="C64" s="148"/>
      <c r="D64" s="149"/>
      <c r="E64" s="149"/>
      <c r="F64" s="149"/>
      <c r="G64" s="149"/>
      <c r="H64" s="150"/>
      <c r="I64" s="10">
        <v>0</v>
      </c>
      <c r="J64" s="10">
        <v>0</v>
      </c>
      <c r="K64" s="10">
        <f t="shared" si="8"/>
        <v>0</v>
      </c>
      <c r="L64" s="10">
        <f t="shared" si="9"/>
        <v>0</v>
      </c>
      <c r="O64" s="100"/>
      <c r="P64" s="100"/>
      <c r="Q64" s="100"/>
    </row>
    <row r="65" spans="1:17" s="3" customFormat="1" ht="13.5" customHeight="1" x14ac:dyDescent="0.2">
      <c r="A65" s="139" t="s">
        <v>91</v>
      </c>
      <c r="B65" s="139" t="s">
        <v>88</v>
      </c>
      <c r="C65" s="148"/>
      <c r="D65" s="149"/>
      <c r="E65" s="149"/>
      <c r="F65" s="149"/>
      <c r="G65" s="149"/>
      <c r="H65" s="150"/>
      <c r="I65" s="10">
        <v>0</v>
      </c>
      <c r="J65" s="10">
        <v>0</v>
      </c>
      <c r="K65" s="10">
        <f t="shared" si="8"/>
        <v>0</v>
      </c>
      <c r="L65" s="10">
        <f t="shared" si="9"/>
        <v>0</v>
      </c>
      <c r="O65" s="100"/>
      <c r="P65" s="100"/>
      <c r="Q65" s="100"/>
    </row>
    <row r="66" spans="1:17" s="3" customFormat="1" x14ac:dyDescent="0.2">
      <c r="A66" s="143" t="s">
        <v>92</v>
      </c>
      <c r="B66" s="143"/>
      <c r="C66" s="143"/>
      <c r="D66" s="143"/>
      <c r="E66" s="143"/>
      <c r="F66" s="143"/>
      <c r="G66" s="143"/>
      <c r="H66" s="143"/>
      <c r="I66" s="12">
        <f>TRUNC(ROUND(SUM(I34,I36:I39,I47,I56:I65),0),0)</f>
        <v>0</v>
      </c>
      <c r="J66" s="12">
        <f>TRUNC(ROUND(SUM(J34,J36:J39,J47,J56:J65),0),0)</f>
        <v>0</v>
      </c>
      <c r="K66" s="12">
        <f t="shared" si="8"/>
        <v>0</v>
      </c>
      <c r="L66" s="12">
        <f t="shared" si="9"/>
        <v>0</v>
      </c>
      <c r="O66" s="100"/>
      <c r="P66" s="100"/>
      <c r="Q66" s="100"/>
    </row>
    <row r="67" spans="1:17" s="3" customFormat="1" x14ac:dyDescent="0.2">
      <c r="A67" s="143" t="s">
        <v>93</v>
      </c>
      <c r="B67" s="143"/>
      <c r="C67" s="143"/>
      <c r="D67" s="143"/>
      <c r="E67" s="143"/>
      <c r="F67" s="143"/>
      <c r="G67" s="143"/>
      <c r="H67" s="143"/>
      <c r="I67" s="12">
        <f>I50</f>
        <v>0</v>
      </c>
      <c r="J67" s="12">
        <f>J50</f>
        <v>0</v>
      </c>
      <c r="K67" s="12">
        <f t="shared" si="8"/>
        <v>0</v>
      </c>
      <c r="L67" s="12">
        <f t="shared" si="9"/>
        <v>0</v>
      </c>
      <c r="O67" s="100"/>
      <c r="P67" s="100"/>
      <c r="Q67" s="100"/>
    </row>
    <row r="68" spans="1:17" s="3" customFormat="1" ht="12.75" customHeight="1" x14ac:dyDescent="0.2">
      <c r="A68" s="7" t="s">
        <v>94</v>
      </c>
      <c r="B68" s="7"/>
      <c r="C68" s="7"/>
      <c r="D68" s="7"/>
      <c r="E68" s="7"/>
      <c r="F68" s="7"/>
      <c r="G68" s="7"/>
      <c r="H68" s="7"/>
      <c r="I68" s="9">
        <f>SUM(I50,I54,I66)</f>
        <v>0</v>
      </c>
      <c r="J68" s="9">
        <f>SUM(J51,J52,J66)</f>
        <v>0</v>
      </c>
      <c r="K68" s="9">
        <f t="shared" si="8"/>
        <v>0</v>
      </c>
      <c r="L68" s="9">
        <f t="shared" si="9"/>
        <v>0</v>
      </c>
      <c r="O68" s="100"/>
      <c r="P68" s="100"/>
      <c r="Q68" s="100"/>
    </row>
    <row r="69" spans="1:17" s="3" customFormat="1" ht="12.75" customHeight="1" x14ac:dyDescent="0.2">
      <c r="A69" s="139"/>
      <c r="B69" s="139"/>
      <c r="C69" s="139"/>
      <c r="D69" s="139"/>
      <c r="E69" s="139"/>
      <c r="F69" s="139"/>
      <c r="G69" s="139"/>
      <c r="H69" s="139"/>
      <c r="I69" s="10"/>
      <c r="J69" s="10"/>
      <c r="K69" s="6"/>
    </row>
    <row r="70" spans="1:17" s="3" customFormat="1" x14ac:dyDescent="0.2">
      <c r="I70" s="39"/>
      <c r="J70" s="39"/>
      <c r="K70" s="39"/>
    </row>
    <row r="71" spans="1:17" s="3" customFormat="1" x14ac:dyDescent="0.2">
      <c r="A71" s="151" t="s">
        <v>95</v>
      </c>
      <c r="B71" s="152"/>
      <c r="C71" s="152"/>
      <c r="D71" s="152"/>
      <c r="E71" s="152"/>
      <c r="F71" s="152"/>
      <c r="G71" s="152"/>
      <c r="H71" s="152"/>
      <c r="I71" s="152"/>
      <c r="J71" s="152"/>
      <c r="K71" s="152"/>
      <c r="L71" s="152"/>
    </row>
    <row r="72" spans="1:17" s="3" customFormat="1" x14ac:dyDescent="0.2">
      <c r="I72" s="41"/>
      <c r="J72" s="41"/>
      <c r="K72" s="41"/>
    </row>
    <row r="73" spans="1:17" s="3" customFormat="1" x14ac:dyDescent="0.2">
      <c r="G73" s="48"/>
      <c r="I73" s="39"/>
      <c r="J73" s="39"/>
      <c r="K73" s="39"/>
    </row>
    <row r="74" spans="1:17" s="3" customFormat="1" x14ac:dyDescent="0.2">
      <c r="G74" s="48"/>
      <c r="I74" s="39"/>
      <c r="J74" s="39"/>
      <c r="K74" s="39"/>
    </row>
    <row r="75" spans="1:17" s="3" customFormat="1" x14ac:dyDescent="0.2">
      <c r="A75" s="4"/>
      <c r="G75" s="48"/>
      <c r="I75" s="39"/>
      <c r="J75" s="39"/>
      <c r="K75" s="39"/>
    </row>
    <row r="76" spans="1:17" s="3" customFormat="1" x14ac:dyDescent="0.2">
      <c r="A76" s="153"/>
      <c r="B76" s="153"/>
      <c r="C76" s="153"/>
      <c r="G76" s="42"/>
      <c r="I76" s="46"/>
      <c r="J76" s="46"/>
      <c r="K76" s="46"/>
    </row>
    <row r="77" spans="1:17" s="3" customFormat="1" x14ac:dyDescent="0.2">
      <c r="A77" s="2"/>
      <c r="I77" s="47"/>
      <c r="J77" s="47"/>
      <c r="K77" s="47"/>
    </row>
    <row r="78" spans="1:17" s="3" customFormat="1" x14ac:dyDescent="0.2">
      <c r="I78" s="39"/>
      <c r="J78" s="39"/>
      <c r="K78" s="39"/>
    </row>
    <row r="79" spans="1:17" s="3" customFormat="1" x14ac:dyDescent="0.2">
      <c r="I79" s="39"/>
      <c r="J79" s="39"/>
      <c r="K79" s="39"/>
    </row>
    <row r="80" spans="1:17" s="3" customFormat="1" x14ac:dyDescent="0.2">
      <c r="I80" s="39"/>
      <c r="J80" s="39"/>
      <c r="K80" s="39"/>
    </row>
    <row r="81" spans="9:11" s="3" customFormat="1" x14ac:dyDescent="0.2">
      <c r="I81" s="39"/>
      <c r="J81" s="39"/>
      <c r="K81" s="39"/>
    </row>
    <row r="82" spans="9:11" s="3" customFormat="1" x14ac:dyDescent="0.2">
      <c r="I82" s="39"/>
      <c r="J82" s="39"/>
      <c r="K82" s="39"/>
    </row>
    <row r="83" spans="9:11" s="3" customFormat="1" x14ac:dyDescent="0.2">
      <c r="I83" s="39"/>
      <c r="J83" s="39"/>
      <c r="K83" s="39"/>
    </row>
    <row r="84" spans="9:11" s="3" customFormat="1" x14ac:dyDescent="0.2">
      <c r="I84" s="39"/>
      <c r="J84" s="39"/>
      <c r="K84" s="39"/>
    </row>
    <row r="85" spans="9:11" s="3" customFormat="1" x14ac:dyDescent="0.2">
      <c r="I85" s="39"/>
      <c r="J85" s="39"/>
      <c r="K85" s="39"/>
    </row>
    <row r="86" spans="9:11" s="3" customFormat="1" x14ac:dyDescent="0.2">
      <c r="I86" s="39"/>
      <c r="J86" s="39"/>
      <c r="K86" s="39"/>
    </row>
    <row r="87" spans="9:11" s="3" customFormat="1" x14ac:dyDescent="0.2">
      <c r="I87" s="39"/>
      <c r="J87" s="39"/>
      <c r="K87" s="39"/>
    </row>
    <row r="88" spans="9:11" s="3" customFormat="1" x14ac:dyDescent="0.2">
      <c r="I88" s="39"/>
      <c r="J88" s="39"/>
      <c r="K88" s="39"/>
    </row>
    <row r="89" spans="9:11" s="3" customFormat="1" x14ac:dyDescent="0.2">
      <c r="I89" s="39"/>
      <c r="J89" s="39"/>
      <c r="K89" s="39"/>
    </row>
    <row r="90" spans="9:11" s="3" customFormat="1" x14ac:dyDescent="0.2">
      <c r="I90" s="39"/>
      <c r="J90" s="39"/>
      <c r="K90" s="39"/>
    </row>
    <row r="91" spans="9:11" s="3" customFormat="1" x14ac:dyDescent="0.2">
      <c r="I91" s="39"/>
      <c r="J91" s="39"/>
      <c r="K91" s="39"/>
    </row>
    <row r="92" spans="9:11" s="3" customFormat="1" x14ac:dyDescent="0.2">
      <c r="K92" s="40"/>
    </row>
    <row r="93" spans="9:11" s="3" customFormat="1" x14ac:dyDescent="0.2">
      <c r="K93" s="40"/>
    </row>
    <row r="94" spans="9:11" s="3" customFormat="1" x14ac:dyDescent="0.2">
      <c r="K94" s="40"/>
    </row>
    <row r="95" spans="9:11" s="3" customFormat="1" x14ac:dyDescent="0.2">
      <c r="K95" s="40"/>
    </row>
    <row r="96" spans="9:11" s="3" customFormat="1" x14ac:dyDescent="0.2">
      <c r="K96" s="40"/>
    </row>
    <row r="97" spans="11:35" s="3" customFormat="1" x14ac:dyDescent="0.2">
      <c r="K97" s="40"/>
    </row>
    <row r="98" spans="11:35" s="3" customFormat="1" x14ac:dyDescent="0.2">
      <c r="K98" s="40"/>
    </row>
    <row r="99" spans="11:35" s="3" customFormat="1" x14ac:dyDescent="0.2">
      <c r="K99" s="40"/>
    </row>
    <row r="100" spans="11:35" s="3" customFormat="1" x14ac:dyDescent="0.2">
      <c r="K100" s="40"/>
    </row>
    <row r="101" spans="11:35" s="3" customFormat="1" x14ac:dyDescent="0.2">
      <c r="K101" s="40"/>
    </row>
    <row r="102" spans="11:35" s="3" customFormat="1" x14ac:dyDescent="0.2">
      <c r="K102" s="40"/>
    </row>
    <row r="103" spans="11:35" s="3" customFormat="1" x14ac:dyDescent="0.2">
      <c r="K103" s="40"/>
    </row>
    <row r="104" spans="11:35" s="3" customFormat="1" x14ac:dyDescent="0.2">
      <c r="K104" s="40"/>
    </row>
    <row r="105" spans="11:35" s="3" customFormat="1" x14ac:dyDescent="0.2">
      <c r="K105" s="40"/>
    </row>
    <row r="106" spans="11:35" s="3" customFormat="1" x14ac:dyDescent="0.2">
      <c r="K106" s="40"/>
    </row>
    <row r="107" spans="11:35" s="3" customFormat="1" x14ac:dyDescent="0.2">
      <c r="K107" s="40"/>
    </row>
    <row r="108" spans="11:35" s="3" customFormat="1" x14ac:dyDescent="0.2">
      <c r="K108" s="40"/>
    </row>
    <row r="109" spans="11:35" s="3" customFormat="1" x14ac:dyDescent="0.2">
      <c r="K109" s="40"/>
    </row>
    <row r="110" spans="11:35" s="3" customFormat="1" x14ac:dyDescent="0.2">
      <c r="K110" s="40"/>
    </row>
    <row r="111" spans="11:35" s="3" customFormat="1" x14ac:dyDescent="0.2">
      <c r="K111" s="40"/>
      <c r="X111" s="3" t="s">
        <v>96</v>
      </c>
    </row>
    <row r="112" spans="11:35" s="3" customFormat="1" x14ac:dyDescent="0.2">
      <c r="K112" s="40"/>
      <c r="X112" s="147" t="str">
        <f>I6</f>
        <v>Year 1</v>
      </c>
      <c r="Y112" s="147"/>
      <c r="Z112" s="147" t="str">
        <f>IF(M6=0,"N/A",K6)</f>
        <v>N/A</v>
      </c>
      <c r="AA112" s="147"/>
      <c r="AB112" s="147" t="str">
        <f>IF(O8=0,"N/A",M6)</f>
        <v>N/A</v>
      </c>
      <c r="AC112" s="147"/>
      <c r="AD112" s="147" t="str">
        <f>IF(Q6=0,"N/A",O8)</f>
        <v>N/A</v>
      </c>
      <c r="AE112" s="147"/>
      <c r="AF112" s="147" t="str">
        <f>IF(S6=0,"N/A",Q6)</f>
        <v>N/A</v>
      </c>
      <c r="AG112" s="147"/>
      <c r="AH112" s="141"/>
      <c r="AI112" s="141"/>
    </row>
    <row r="113" spans="11:256" s="3" customFormat="1" x14ac:dyDescent="0.2">
      <c r="K113" s="40"/>
      <c r="W113" s="3" t="s">
        <v>97</v>
      </c>
      <c r="X113" s="58" t="str">
        <f>I7</f>
        <v>Sponsor</v>
      </c>
      <c r="Y113" s="58" t="str">
        <f>J7</f>
        <v>UADA</v>
      </c>
      <c r="Z113" s="58" t="str">
        <f>IF(M7=0,"N/A",K7)</f>
        <v>N/A</v>
      </c>
      <c r="AA113" s="58" t="str">
        <f>IF(N9=0,"N/A",L7)</f>
        <v>N/A</v>
      </c>
      <c r="AB113" s="58" t="str">
        <f>IF(O9=0,"N/A",M7)</f>
        <v>N/A</v>
      </c>
      <c r="AC113" s="58" t="str">
        <f>IF(P9=0,"N/A",N9)</f>
        <v>N/A</v>
      </c>
      <c r="AD113" s="58" t="str">
        <f>IF(Q7=0,"N/A",O9)</f>
        <v>N/A</v>
      </c>
      <c r="AE113" s="58" t="str">
        <f>IF(R7=0,"N/A",P9)</f>
        <v>N/A</v>
      </c>
      <c r="AF113" s="58" t="str">
        <f>IF(S7=0,"N/A",Q7)</f>
        <v>N/A</v>
      </c>
      <c r="AG113" s="58" t="str">
        <f>IF(T7=0,"N/A",R7)</f>
        <v>N/A</v>
      </c>
      <c r="AH113" s="58"/>
      <c r="AI113" s="58"/>
      <c r="IV113" s="39"/>
    </row>
    <row r="114" spans="11:256" s="3" customFormat="1" x14ac:dyDescent="0.2">
      <c r="K114" s="40"/>
      <c r="W114" s="3" t="str">
        <f>IF(C62=0,"None",C62)</f>
        <v>None</v>
      </c>
      <c r="X114" s="10">
        <f t="shared" ref="X114:Y117" si="10">(IF(OR(I62=0,I62=""),0,(IF(I62&lt;=25000,I62,25000))))</f>
        <v>0</v>
      </c>
      <c r="Y114" s="10">
        <f t="shared" si="10"/>
        <v>0</v>
      </c>
      <c r="Z114" s="10">
        <f t="shared" ref="Z114:AA117" si="11">IF(Z$113="N/A",0,IF(OR(K62=0,K62=""),0,(IF(I62+K62&lt;=25000,K62,25000-X114))))</f>
        <v>0</v>
      </c>
      <c r="AA114" s="10">
        <f t="shared" si="11"/>
        <v>0</v>
      </c>
      <c r="AB114" s="10">
        <f t="shared" ref="AB114:AC117" si="12">IF(AB$113="N/A",0,IF(OR(M62=0,M62=""),0,(IF(I62+K62+M62&lt;=25000,M62,25000-X114-Z114))))</f>
        <v>0</v>
      </c>
      <c r="AC114" s="10">
        <f t="shared" si="12"/>
        <v>0</v>
      </c>
      <c r="AD114" s="10">
        <f t="shared" ref="AD114:AE117" si="13">IF(AD$113="N/A",0,IF(OR(O62=0,O62=""),0,(IF(I62+K62+M62+O62&lt;=25000,O62,25000-X114-Z114-AB114))))</f>
        <v>0</v>
      </c>
      <c r="AE114" s="10">
        <f t="shared" si="13"/>
        <v>0</v>
      </c>
      <c r="AF114" s="10">
        <f t="shared" ref="AF114:AG117" si="14">IF(AF$113="N/A",0,IF(OR(Q62=0,Q62=""),0,(IF(I62+K62+M62+O62+Q62&lt;=25000,Q62,25000-X114-Z114-AB114-AD114))))</f>
        <v>0</v>
      </c>
      <c r="AG114" s="10">
        <f t="shared" si="14"/>
        <v>0</v>
      </c>
    </row>
    <row r="115" spans="11:256" s="3" customFormat="1" x14ac:dyDescent="0.2">
      <c r="K115" s="40"/>
      <c r="W115" s="3" t="str">
        <f>IF(C63=0,"None",C63)</f>
        <v>None</v>
      </c>
      <c r="X115" s="10">
        <f t="shared" si="10"/>
        <v>0</v>
      </c>
      <c r="Y115" s="10">
        <f t="shared" si="10"/>
        <v>0</v>
      </c>
      <c r="Z115" s="10">
        <f t="shared" si="11"/>
        <v>0</v>
      </c>
      <c r="AA115" s="10">
        <f t="shared" si="11"/>
        <v>0</v>
      </c>
      <c r="AB115" s="10">
        <f t="shared" si="12"/>
        <v>0</v>
      </c>
      <c r="AC115" s="10">
        <f t="shared" si="12"/>
        <v>0</v>
      </c>
      <c r="AD115" s="10">
        <f t="shared" si="13"/>
        <v>0</v>
      </c>
      <c r="AE115" s="10">
        <f t="shared" si="13"/>
        <v>0</v>
      </c>
      <c r="AF115" s="10">
        <f t="shared" si="14"/>
        <v>0</v>
      </c>
      <c r="AG115" s="10">
        <f t="shared" si="14"/>
        <v>0</v>
      </c>
    </row>
    <row r="116" spans="11:256" s="3" customFormat="1" x14ac:dyDescent="0.2">
      <c r="K116" s="40"/>
      <c r="W116" s="3" t="str">
        <f>IF(C64=0,"None",C64)</f>
        <v>None</v>
      </c>
      <c r="X116" s="10">
        <f t="shared" si="10"/>
        <v>0</v>
      </c>
      <c r="Y116" s="10">
        <f t="shared" si="10"/>
        <v>0</v>
      </c>
      <c r="Z116" s="10">
        <f t="shared" si="11"/>
        <v>0</v>
      </c>
      <c r="AA116" s="10">
        <f t="shared" si="11"/>
        <v>0</v>
      </c>
      <c r="AB116" s="10">
        <f t="shared" si="12"/>
        <v>0</v>
      </c>
      <c r="AC116" s="10">
        <f t="shared" si="12"/>
        <v>0</v>
      </c>
      <c r="AD116" s="10">
        <f t="shared" si="13"/>
        <v>0</v>
      </c>
      <c r="AE116" s="10">
        <f t="shared" si="13"/>
        <v>0</v>
      </c>
      <c r="AF116" s="10">
        <f t="shared" si="14"/>
        <v>0</v>
      </c>
      <c r="AG116" s="10">
        <f t="shared" si="14"/>
        <v>0</v>
      </c>
    </row>
    <row r="117" spans="11:256" s="3" customFormat="1" x14ac:dyDescent="0.2">
      <c r="K117" s="40"/>
      <c r="W117" s="3" t="str">
        <f>IF(C65=0,"None",C65)</f>
        <v>None</v>
      </c>
      <c r="X117" s="10">
        <f t="shared" si="10"/>
        <v>0</v>
      </c>
      <c r="Y117" s="10">
        <f t="shared" si="10"/>
        <v>0</v>
      </c>
      <c r="Z117" s="10">
        <f t="shared" si="11"/>
        <v>0</v>
      </c>
      <c r="AA117" s="10">
        <f t="shared" si="11"/>
        <v>0</v>
      </c>
      <c r="AB117" s="10">
        <f t="shared" si="12"/>
        <v>0</v>
      </c>
      <c r="AC117" s="10">
        <f t="shared" si="12"/>
        <v>0</v>
      </c>
      <c r="AD117" s="10">
        <f t="shared" si="13"/>
        <v>0</v>
      </c>
      <c r="AE117" s="10">
        <f t="shared" si="13"/>
        <v>0</v>
      </c>
      <c r="AF117" s="10">
        <f t="shared" si="14"/>
        <v>0</v>
      </c>
      <c r="AG117" s="10">
        <f t="shared" si="14"/>
        <v>0</v>
      </c>
    </row>
    <row r="118" spans="11:256" s="3" customFormat="1" ht="13.5" thickBot="1" x14ac:dyDescent="0.25">
      <c r="K118" s="40"/>
      <c r="X118" s="26">
        <f t="shared" ref="X118:AG118" si="15">SUM(X114:X117)</f>
        <v>0</v>
      </c>
      <c r="Y118" s="26">
        <f t="shared" si="15"/>
        <v>0</v>
      </c>
      <c r="Z118" s="26">
        <f t="shared" si="15"/>
        <v>0</v>
      </c>
      <c r="AA118" s="26">
        <f t="shared" si="15"/>
        <v>0</v>
      </c>
      <c r="AB118" s="26">
        <f t="shared" si="15"/>
        <v>0</v>
      </c>
      <c r="AC118" s="26">
        <f t="shared" si="15"/>
        <v>0</v>
      </c>
      <c r="AD118" s="26">
        <f t="shared" si="15"/>
        <v>0</v>
      </c>
      <c r="AE118" s="26">
        <f t="shared" si="15"/>
        <v>0</v>
      </c>
      <c r="AF118" s="26">
        <f t="shared" si="15"/>
        <v>0</v>
      </c>
      <c r="AG118" s="26">
        <f t="shared" si="15"/>
        <v>0</v>
      </c>
      <c r="AH118" s="47"/>
      <c r="AI118" s="47"/>
    </row>
    <row r="119" spans="11:256" s="3" customFormat="1" ht="13.5" thickTop="1" x14ac:dyDescent="0.2">
      <c r="K119" s="40"/>
    </row>
    <row r="120" spans="11:256" s="3" customFormat="1" x14ac:dyDescent="0.2">
      <c r="K120" s="40"/>
    </row>
    <row r="121" spans="11:256" s="3" customFormat="1" x14ac:dyDescent="0.2">
      <c r="K121" s="40"/>
    </row>
    <row r="122" spans="11:256" s="3" customFormat="1" x14ac:dyDescent="0.2">
      <c r="K122" s="40"/>
    </row>
    <row r="123" spans="11:256" s="3" customFormat="1" x14ac:dyDescent="0.2">
      <c r="K123" s="40"/>
    </row>
    <row r="124" spans="11:256" s="3" customFormat="1" x14ac:dyDescent="0.2">
      <c r="K124" s="40"/>
    </row>
    <row r="125" spans="11:256" s="3" customFormat="1" x14ac:dyDescent="0.2">
      <c r="K125" s="40"/>
    </row>
    <row r="126" spans="11:256" s="3" customFormat="1" x14ac:dyDescent="0.2">
      <c r="K126" s="40"/>
    </row>
    <row r="127" spans="11:256" s="3" customFormat="1" x14ac:dyDescent="0.2">
      <c r="K127" s="40"/>
    </row>
    <row r="128" spans="11:256" s="3" customFormat="1" x14ac:dyDescent="0.2">
      <c r="K128" s="40"/>
    </row>
    <row r="129" spans="11:11" s="3" customFormat="1" x14ac:dyDescent="0.2">
      <c r="K129" s="40"/>
    </row>
    <row r="130" spans="11:11" s="3" customFormat="1" x14ac:dyDescent="0.2">
      <c r="K130" s="40"/>
    </row>
    <row r="131" spans="11:11" s="3" customFormat="1" x14ac:dyDescent="0.2">
      <c r="K131" s="40"/>
    </row>
    <row r="132" spans="11:11" s="3" customFormat="1" x14ac:dyDescent="0.2">
      <c r="K132" s="40"/>
    </row>
    <row r="133" spans="11:11" s="3" customFormat="1" x14ac:dyDescent="0.2">
      <c r="K133" s="40"/>
    </row>
    <row r="134" spans="11:11" s="3" customFormat="1" x14ac:dyDescent="0.2">
      <c r="K134" s="40"/>
    </row>
    <row r="135" spans="11:11" s="3" customFormat="1" x14ac:dyDescent="0.2">
      <c r="K135" s="40"/>
    </row>
    <row r="136" spans="11:11" s="3" customFormat="1" x14ac:dyDescent="0.2">
      <c r="K136" s="40"/>
    </row>
    <row r="137" spans="11:11" s="3" customFormat="1" x14ac:dyDescent="0.2">
      <c r="K137" s="40"/>
    </row>
    <row r="138" spans="11:11" s="3" customFormat="1" x14ac:dyDescent="0.2">
      <c r="K138" s="40"/>
    </row>
    <row r="139" spans="11:11" s="3" customFormat="1" x14ac:dyDescent="0.2">
      <c r="K139" s="40"/>
    </row>
    <row r="140" spans="11:11" s="3" customFormat="1" x14ac:dyDescent="0.2">
      <c r="K140" s="40"/>
    </row>
    <row r="141" spans="11:11" s="3" customFormat="1" x14ac:dyDescent="0.2">
      <c r="K141" s="40"/>
    </row>
    <row r="142" spans="11:11" s="3" customFormat="1" x14ac:dyDescent="0.2">
      <c r="K142" s="40"/>
    </row>
    <row r="143" spans="11:11" s="3" customFormat="1" x14ac:dyDescent="0.2">
      <c r="K143" s="40"/>
    </row>
    <row r="144" spans="11:11" s="3" customFormat="1" x14ac:dyDescent="0.2">
      <c r="K144" s="40"/>
    </row>
    <row r="145" spans="11:11" s="3" customFormat="1" x14ac:dyDescent="0.2">
      <c r="K145" s="40"/>
    </row>
    <row r="146" spans="11:11" s="3" customFormat="1" x14ac:dyDescent="0.2">
      <c r="K146" s="40"/>
    </row>
    <row r="147" spans="11:11" s="3" customFormat="1" x14ac:dyDescent="0.2">
      <c r="K147" s="40"/>
    </row>
    <row r="148" spans="11:11" s="3" customFormat="1" x14ac:dyDescent="0.2">
      <c r="K148" s="40"/>
    </row>
    <row r="149" spans="11:11" s="3" customFormat="1" x14ac:dyDescent="0.2">
      <c r="K149" s="40"/>
    </row>
    <row r="150" spans="11:11" s="3" customFormat="1" x14ac:dyDescent="0.2">
      <c r="K150" s="40"/>
    </row>
    <row r="151" spans="11:11" s="3" customFormat="1" x14ac:dyDescent="0.2">
      <c r="K151" s="40"/>
    </row>
    <row r="152" spans="11:11" s="3" customFormat="1" x14ac:dyDescent="0.2">
      <c r="K152" s="40"/>
    </row>
    <row r="153" spans="11:11" s="3" customFormat="1" x14ac:dyDescent="0.2">
      <c r="K153" s="40"/>
    </row>
    <row r="154" spans="11:11" s="3" customFormat="1" x14ac:dyDescent="0.2">
      <c r="K154" s="40"/>
    </row>
    <row r="155" spans="11:11" s="3" customFormat="1" x14ac:dyDescent="0.2">
      <c r="K155" s="40"/>
    </row>
    <row r="156" spans="11:11" s="3" customFormat="1" x14ac:dyDescent="0.2">
      <c r="K156" s="40"/>
    </row>
    <row r="157" spans="11:11" s="3" customFormat="1" x14ac:dyDescent="0.2">
      <c r="K157" s="40"/>
    </row>
    <row r="158" spans="11:11" s="3" customFormat="1" x14ac:dyDescent="0.2">
      <c r="K158" s="40"/>
    </row>
    <row r="159" spans="11:11" s="3" customFormat="1" x14ac:dyDescent="0.2">
      <c r="K159" s="40"/>
    </row>
    <row r="160" spans="11:11" s="3" customFormat="1" x14ac:dyDescent="0.2">
      <c r="K160" s="40"/>
    </row>
    <row r="161" spans="11:11" s="3" customFormat="1" x14ac:dyDescent="0.2">
      <c r="K161" s="40"/>
    </row>
    <row r="162" spans="11:11" s="3" customFormat="1" x14ac:dyDescent="0.2">
      <c r="K162" s="40"/>
    </row>
    <row r="163" spans="11:11" s="3" customFormat="1" x14ac:dyDescent="0.2">
      <c r="K163" s="40"/>
    </row>
    <row r="164" spans="11:11" s="3" customFormat="1" x14ac:dyDescent="0.2">
      <c r="K164" s="40"/>
    </row>
    <row r="165" spans="11:11" s="3" customFormat="1" x14ac:dyDescent="0.2">
      <c r="K165" s="40"/>
    </row>
    <row r="166" spans="11:11" s="3" customFormat="1" x14ac:dyDescent="0.2">
      <c r="K166" s="40"/>
    </row>
    <row r="167" spans="11:11" s="3" customFormat="1" x14ac:dyDescent="0.2">
      <c r="K167" s="40"/>
    </row>
    <row r="168" spans="11:11" s="3" customFormat="1" x14ac:dyDescent="0.2">
      <c r="K168" s="40"/>
    </row>
    <row r="169" spans="11:11" s="3" customFormat="1" x14ac:dyDescent="0.2">
      <c r="K169" s="40"/>
    </row>
    <row r="170" spans="11:11" s="3" customFormat="1" x14ac:dyDescent="0.2">
      <c r="K170" s="40"/>
    </row>
    <row r="171" spans="11:11" s="3" customFormat="1" x14ac:dyDescent="0.2">
      <c r="K171" s="40"/>
    </row>
    <row r="172" spans="11:11" s="3" customFormat="1" x14ac:dyDescent="0.2">
      <c r="K172" s="40"/>
    </row>
    <row r="173" spans="11:11" s="3" customFormat="1" x14ac:dyDescent="0.2">
      <c r="K173" s="40"/>
    </row>
    <row r="174" spans="11:11" s="3" customFormat="1" x14ac:dyDescent="0.2">
      <c r="K174" s="40"/>
    </row>
    <row r="175" spans="11:11" s="3" customFormat="1" x14ac:dyDescent="0.2">
      <c r="K175" s="40"/>
    </row>
    <row r="176" spans="11:11" s="3" customFormat="1" x14ac:dyDescent="0.2">
      <c r="K176" s="40"/>
    </row>
    <row r="177" spans="1:12" s="3" customFormat="1" x14ac:dyDescent="0.2">
      <c r="K177" s="40"/>
    </row>
    <row r="178" spans="1:12" s="3" customFormat="1" x14ac:dyDescent="0.2">
      <c r="K178" s="40"/>
    </row>
    <row r="179" spans="1:12" x14ac:dyDescent="0.2">
      <c r="A179" s="3"/>
      <c r="B179" s="3"/>
      <c r="C179" s="3"/>
      <c r="D179" s="3"/>
      <c r="E179" s="3"/>
      <c r="F179" s="3"/>
      <c r="G179" s="3"/>
      <c r="H179" s="3"/>
      <c r="I179" s="3"/>
      <c r="J179" s="3"/>
      <c r="K179" s="40"/>
      <c r="L179" s="3"/>
    </row>
    <row r="180" spans="1:12" x14ac:dyDescent="0.2">
      <c r="A180" s="3"/>
      <c r="B180" s="3"/>
      <c r="C180" s="3"/>
      <c r="D180" s="3"/>
      <c r="E180" s="3"/>
      <c r="F180" s="3"/>
      <c r="G180" s="3"/>
      <c r="H180" s="3"/>
      <c r="I180" s="3"/>
      <c r="J180" s="3"/>
      <c r="K180" s="40"/>
      <c r="L180" s="3"/>
    </row>
  </sheetData>
  <mergeCells count="52">
    <mergeCell ref="B4:H4"/>
    <mergeCell ref="B5:H5"/>
    <mergeCell ref="K6:L6"/>
    <mergeCell ref="I6:J6"/>
    <mergeCell ref="E32:F32"/>
    <mergeCell ref="E29:F29"/>
    <mergeCell ref="D27:G27"/>
    <mergeCell ref="E28:F28"/>
    <mergeCell ref="C6:E6"/>
    <mergeCell ref="F6:G6"/>
    <mergeCell ref="C7:E7"/>
    <mergeCell ref="A1:C1"/>
    <mergeCell ref="D1:E1"/>
    <mergeCell ref="F1:H1"/>
    <mergeCell ref="B3:C3"/>
    <mergeCell ref="E3:H3"/>
    <mergeCell ref="B2:H2"/>
    <mergeCell ref="A46:H46"/>
    <mergeCell ref="D50:E50"/>
    <mergeCell ref="A43:H43"/>
    <mergeCell ref="A44:H44"/>
    <mergeCell ref="A45:H45"/>
    <mergeCell ref="A42:H42"/>
    <mergeCell ref="A40:H40"/>
    <mergeCell ref="A41:H41"/>
    <mergeCell ref="E30:F30"/>
    <mergeCell ref="A39:B39"/>
    <mergeCell ref="E31:F31"/>
    <mergeCell ref="A38:H38"/>
    <mergeCell ref="A58:H58"/>
    <mergeCell ref="A59:H59"/>
    <mergeCell ref="A60:H60"/>
    <mergeCell ref="A61:H61"/>
    <mergeCell ref="A49:H49"/>
    <mergeCell ref="F56:G56"/>
    <mergeCell ref="A57:H57"/>
    <mergeCell ref="A55:H55"/>
    <mergeCell ref="B56:D56"/>
    <mergeCell ref="D51:E51"/>
    <mergeCell ref="D52:E52"/>
    <mergeCell ref="D54:E54"/>
    <mergeCell ref="AF112:AG112"/>
    <mergeCell ref="C62:H62"/>
    <mergeCell ref="A71:L71"/>
    <mergeCell ref="A76:C76"/>
    <mergeCell ref="X112:Y112"/>
    <mergeCell ref="Z112:AA112"/>
    <mergeCell ref="AB112:AC112"/>
    <mergeCell ref="AD112:AE112"/>
    <mergeCell ref="C64:H64"/>
    <mergeCell ref="C65:H65"/>
    <mergeCell ref="C63:H63"/>
  </mergeCells>
  <phoneticPr fontId="0" type="noConversion"/>
  <conditionalFormatting sqref="E9:F9">
    <cfRule type="expression" dxfId="49" priority="10">
      <formula>C8=12</formula>
    </cfRule>
  </conditionalFormatting>
  <conditionalFormatting sqref="E11:F11">
    <cfRule type="expression" dxfId="48" priority="9">
      <formula>C10=12</formula>
    </cfRule>
  </conditionalFormatting>
  <conditionalFormatting sqref="E13:F13">
    <cfRule type="expression" dxfId="47" priority="8">
      <formula>C12=12</formula>
    </cfRule>
  </conditionalFormatting>
  <conditionalFormatting sqref="E15:F15">
    <cfRule type="expression" dxfId="46" priority="7">
      <formula>C14=12</formula>
    </cfRule>
  </conditionalFormatting>
  <conditionalFormatting sqref="E17:F17">
    <cfRule type="expression" dxfId="45" priority="6">
      <formula>C16=12</formula>
    </cfRule>
  </conditionalFormatting>
  <conditionalFormatting sqref="G9">
    <cfRule type="expression" dxfId="44" priority="5">
      <formula>C8=12</formula>
    </cfRule>
  </conditionalFormatting>
  <conditionalFormatting sqref="G11">
    <cfRule type="expression" dxfId="43" priority="4">
      <formula>C10=12</formula>
    </cfRule>
  </conditionalFormatting>
  <conditionalFormatting sqref="G13">
    <cfRule type="expression" dxfId="42" priority="3">
      <formula>C12=12</formula>
    </cfRule>
  </conditionalFormatting>
  <conditionalFormatting sqref="G15">
    <cfRule type="expression" dxfId="41" priority="2">
      <formula>C14=12</formula>
    </cfRule>
  </conditionalFormatting>
  <conditionalFormatting sqref="G17">
    <cfRule type="expression" dxfId="40" priority="1">
      <formula>C16=12</formula>
    </cfRule>
  </conditionalFormatting>
  <dataValidations count="2">
    <dataValidation type="list" allowBlank="1" showInputMessage="1" showErrorMessage="1" errorTitle="Appointment length" error="Please enter 9 (academic appointment) or 12 (calendar year appointment)." sqref="C8 C10 C12 C14 C16 C18:C21" xr:uid="{00000000-0002-0000-0000-000000000000}">
      <formula1>"9, 12"</formula1>
    </dataValidation>
    <dataValidation type="list" allowBlank="1" showInputMessage="1" showErrorMessage="1" sqref="E18:E21" xr:uid="{00000000-0002-0000-0000-000001000000}">
      <formula1>"NonCL, Class"</formula1>
    </dataValidation>
  </dataValidations>
  <printOptions horizontalCentered="1"/>
  <pageMargins left="0.75" right="0.75" top="1" bottom="1" header="0.5" footer="0.5"/>
  <pageSetup scale="7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X180"/>
  <sheetViews>
    <sheetView topLeftCell="A41" zoomScale="120" zoomScaleNormal="120" workbookViewId="0">
      <selection activeCell="I56" sqref="I56"/>
    </sheetView>
  </sheetViews>
  <sheetFormatPr defaultRowHeight="12.75" x14ac:dyDescent="0.2"/>
  <cols>
    <col min="1" max="1" width="27.28515625" customWidth="1"/>
    <col min="2" max="2" width="11.85546875" customWidth="1"/>
    <col min="3" max="3" width="6.85546875" customWidth="1"/>
    <col min="4" max="4" width="3.5703125" customWidth="1"/>
    <col min="5" max="5" width="5.5703125" customWidth="1"/>
    <col min="6" max="6" width="6.42578125" customWidth="1"/>
    <col min="7" max="8" width="5.42578125" customWidth="1"/>
    <col min="9" max="12" width="9.140625" customWidth="1"/>
    <col min="13" max="13" width="9.140625" style="1" customWidth="1"/>
    <col min="14" max="14" width="9.140625" customWidth="1"/>
    <col min="16" max="16" width="19.85546875" customWidth="1"/>
    <col min="17" max="17" width="11.28515625" bestFit="1" customWidth="1"/>
    <col min="19" max="19" width="11.28515625" bestFit="1" customWidth="1"/>
  </cols>
  <sheetData>
    <row r="1" spans="1:19" ht="18" customHeight="1" x14ac:dyDescent="0.2">
      <c r="A1" s="163" t="s">
        <v>0</v>
      </c>
      <c r="B1" s="164"/>
      <c r="C1" s="164"/>
      <c r="D1" s="165" t="s">
        <v>1</v>
      </c>
      <c r="E1" s="165"/>
      <c r="F1" s="166"/>
      <c r="G1" s="166"/>
      <c r="H1" s="167"/>
      <c r="I1" s="125" t="s">
        <v>2</v>
      </c>
      <c r="J1" s="126"/>
      <c r="K1" s="6"/>
      <c r="L1" s="139"/>
      <c r="M1" s="8"/>
      <c r="O1" s="8"/>
      <c r="P1" s="31" t="s">
        <v>3</v>
      </c>
      <c r="Q1" s="27"/>
      <c r="R1" s="139"/>
      <c r="S1" s="15"/>
    </row>
    <row r="2" spans="1:19" ht="13.5" customHeight="1" x14ac:dyDescent="0.2">
      <c r="A2" s="14" t="s">
        <v>4</v>
      </c>
      <c r="B2" s="173"/>
      <c r="C2" s="174"/>
      <c r="D2" s="174"/>
      <c r="E2" s="174"/>
      <c r="F2" s="174"/>
      <c r="G2" s="174"/>
      <c r="H2" s="175"/>
      <c r="I2" s="125" t="s">
        <v>6</v>
      </c>
      <c r="J2" s="127"/>
      <c r="K2" s="1"/>
      <c r="M2" s="8"/>
      <c r="O2" s="8"/>
      <c r="P2" s="121" t="s">
        <v>7</v>
      </c>
      <c r="Q2" s="8"/>
      <c r="R2" s="140"/>
      <c r="S2" s="15"/>
    </row>
    <row r="3" spans="1:19" ht="13.5" customHeight="1" x14ac:dyDescent="0.2">
      <c r="A3" s="14" t="s">
        <v>8</v>
      </c>
      <c r="B3" s="168"/>
      <c r="C3" s="169"/>
      <c r="D3" s="138" t="s">
        <v>9</v>
      </c>
      <c r="E3" s="170"/>
      <c r="F3" s="171"/>
      <c r="G3" s="171"/>
      <c r="H3" s="172"/>
      <c r="I3" s="125" t="s">
        <v>10</v>
      </c>
      <c r="J3" s="126"/>
      <c r="K3" s="139"/>
      <c r="L3" s="139"/>
      <c r="M3"/>
      <c r="P3" s="31" t="s">
        <v>11</v>
      </c>
      <c r="Q3" s="17"/>
      <c r="R3" s="140"/>
    </row>
    <row r="4" spans="1:19" ht="13.5" customHeight="1" x14ac:dyDescent="0.2">
      <c r="A4" s="14" t="s">
        <v>12</v>
      </c>
      <c r="B4" s="176"/>
      <c r="C4" s="177"/>
      <c r="D4" s="177"/>
      <c r="E4" s="177"/>
      <c r="F4" s="177"/>
      <c r="G4" s="177"/>
      <c r="H4" s="178"/>
      <c r="I4" s="125" t="s">
        <v>13</v>
      </c>
      <c r="J4" s="128"/>
      <c r="K4" s="139"/>
      <c r="M4"/>
      <c r="P4" s="31" t="s">
        <v>14</v>
      </c>
    </row>
    <row r="5" spans="1:19" ht="13.5" customHeight="1" thickBot="1" x14ac:dyDescent="0.25">
      <c r="A5" s="52" t="s">
        <v>15</v>
      </c>
      <c r="B5" s="179"/>
      <c r="C5" s="180"/>
      <c r="D5" s="180"/>
      <c r="E5" s="180"/>
      <c r="F5" s="180"/>
      <c r="G5" s="180"/>
      <c r="H5" s="181"/>
      <c r="I5" s="129" t="s">
        <v>16</v>
      </c>
      <c r="J5" s="130"/>
      <c r="K5" s="139"/>
      <c r="M5"/>
      <c r="P5" s="31" t="s">
        <v>17</v>
      </c>
    </row>
    <row r="6" spans="1:19" s="3" customFormat="1" ht="13.5" customHeight="1" thickBot="1" x14ac:dyDescent="0.25">
      <c r="A6" s="139"/>
      <c r="B6" s="136"/>
      <c r="C6" s="187" t="s">
        <v>18</v>
      </c>
      <c r="D6" s="188"/>
      <c r="E6" s="188"/>
      <c r="F6" s="187" t="s">
        <v>19</v>
      </c>
      <c r="G6" s="189"/>
      <c r="H6" s="102" t="s">
        <v>20</v>
      </c>
      <c r="I6" s="184" t="s">
        <v>21</v>
      </c>
      <c r="J6" s="184"/>
      <c r="K6" s="184" t="s">
        <v>98</v>
      </c>
      <c r="L6" s="184"/>
      <c r="M6" s="182" t="s">
        <v>22</v>
      </c>
      <c r="N6" s="183"/>
      <c r="O6" s="22"/>
      <c r="P6" s="122" t="s">
        <v>23</v>
      </c>
      <c r="S6"/>
    </row>
    <row r="7" spans="1:19" s="3" customFormat="1" ht="13.5" customHeight="1" thickBot="1" x14ac:dyDescent="0.25">
      <c r="A7" s="139" t="s">
        <v>24</v>
      </c>
      <c r="B7" s="137" t="s">
        <v>25</v>
      </c>
      <c r="C7" s="190" t="s">
        <v>26</v>
      </c>
      <c r="D7" s="191"/>
      <c r="E7" s="191"/>
      <c r="F7" s="137" t="s">
        <v>27</v>
      </c>
      <c r="G7" s="20" t="s">
        <v>28</v>
      </c>
      <c r="H7" s="103" t="s">
        <v>29</v>
      </c>
      <c r="I7" s="43" t="s">
        <v>30</v>
      </c>
      <c r="J7" s="43" t="s">
        <v>112</v>
      </c>
      <c r="K7" s="43" t="s">
        <v>30</v>
      </c>
      <c r="L7" s="43" t="s">
        <v>112</v>
      </c>
      <c r="M7" s="43" t="s">
        <v>30</v>
      </c>
      <c r="N7" s="43" t="s">
        <v>112</v>
      </c>
    </row>
    <row r="8" spans="1:19" s="3" customFormat="1" ht="13.5" customHeight="1" thickTop="1" x14ac:dyDescent="0.2">
      <c r="A8" s="139" t="str">
        <f>IF(B4=0,"PI",B4)</f>
        <v>PI</v>
      </c>
      <c r="B8" s="89"/>
      <c r="C8" s="68">
        <v>12</v>
      </c>
      <c r="D8" s="8" t="s">
        <v>32</v>
      </c>
      <c r="E8" s="49" t="s">
        <v>33</v>
      </c>
      <c r="F8" s="131"/>
      <c r="G8" s="23"/>
      <c r="H8" s="104">
        <v>0</v>
      </c>
      <c r="I8" s="10">
        <f>$B8*$F8</f>
        <v>0</v>
      </c>
      <c r="J8" s="10">
        <f>$B8*$H8</f>
        <v>0</v>
      </c>
      <c r="K8" s="10">
        <f>TRUNC(ROUND(I8*1.03,0),0)</f>
        <v>0</v>
      </c>
      <c r="L8" s="10">
        <f>TRUNC(ROUND(J8*1.03,0),0)</f>
        <v>0</v>
      </c>
      <c r="M8" s="10">
        <f>SUM($I8,$K8)</f>
        <v>0</v>
      </c>
      <c r="N8" s="10">
        <f>SUM($J8,$L8)</f>
        <v>0</v>
      </c>
      <c r="P8" s="59" t="s">
        <v>34</v>
      </c>
      <c r="Q8" s="60"/>
      <c r="R8" s="92"/>
      <c r="S8" s="98"/>
    </row>
    <row r="9" spans="1:19" s="3" customFormat="1" ht="13.5" customHeight="1" x14ac:dyDescent="0.2">
      <c r="A9" s="18"/>
      <c r="B9" s="88"/>
      <c r="C9" s="83"/>
      <c r="D9" s="44"/>
      <c r="E9" s="57" t="str">
        <f>IF(C8=9,"Sum","")</f>
        <v/>
      </c>
      <c r="F9" s="132"/>
      <c r="G9" s="57"/>
      <c r="H9" s="105">
        <v>0</v>
      </c>
      <c r="I9" s="10">
        <f t="shared" ref="I9:I20" si="0">$B9*$F9</f>
        <v>0</v>
      </c>
      <c r="J9" s="10">
        <f t="shared" ref="J9:J21" si="1">$B9*$H9</f>
        <v>0</v>
      </c>
      <c r="K9" s="10">
        <f t="shared" ref="K9:L25" si="2">TRUNC(ROUND(I9*1.03,0),0)</f>
        <v>0</v>
      </c>
      <c r="L9" s="10">
        <f t="shared" si="2"/>
        <v>0</v>
      </c>
      <c r="M9" s="10">
        <f t="shared" ref="M9:M26" si="3">SUM($I9,$K9)</f>
        <v>0</v>
      </c>
      <c r="N9" s="10">
        <f t="shared" ref="N9:N26" si="4">SUM($J9,$L9)</f>
        <v>0</v>
      </c>
      <c r="P9" s="61"/>
      <c r="Q9" s="62"/>
      <c r="R9" s="93"/>
      <c r="S9" s="99"/>
    </row>
    <row r="10" spans="1:19" s="3" customFormat="1" ht="13.5" customHeight="1" x14ac:dyDescent="0.2">
      <c r="A10" s="139" t="s">
        <v>35</v>
      </c>
      <c r="B10" s="90"/>
      <c r="C10" s="69">
        <v>12</v>
      </c>
      <c r="D10" s="8" t="s">
        <v>32</v>
      </c>
      <c r="E10" s="49" t="s">
        <v>33</v>
      </c>
      <c r="F10" s="131"/>
      <c r="G10" s="23"/>
      <c r="H10" s="106">
        <v>0</v>
      </c>
      <c r="I10" s="10">
        <f t="shared" si="0"/>
        <v>0</v>
      </c>
      <c r="J10" s="10">
        <f t="shared" si="1"/>
        <v>0</v>
      </c>
      <c r="K10" s="10">
        <f t="shared" si="2"/>
        <v>0</v>
      </c>
      <c r="L10" s="10">
        <f t="shared" si="2"/>
        <v>0</v>
      </c>
      <c r="M10" s="10">
        <f t="shared" si="3"/>
        <v>0</v>
      </c>
      <c r="N10" s="10">
        <f t="shared" si="4"/>
        <v>0</v>
      </c>
      <c r="P10" s="63" t="s">
        <v>36</v>
      </c>
      <c r="Q10" s="64"/>
      <c r="R10" s="94"/>
      <c r="S10" s="99"/>
    </row>
    <row r="11" spans="1:19" s="3" customFormat="1" ht="13.5" customHeight="1" x14ac:dyDescent="0.2">
      <c r="A11" s="18"/>
      <c r="B11" s="88"/>
      <c r="C11" s="50"/>
      <c r="D11" s="44"/>
      <c r="E11" s="57" t="str">
        <f>IF(C10=9,"Sum","")</f>
        <v/>
      </c>
      <c r="F11" s="132"/>
      <c r="G11" s="57"/>
      <c r="H11" s="105">
        <v>0</v>
      </c>
      <c r="I11" s="10">
        <f t="shared" si="0"/>
        <v>0</v>
      </c>
      <c r="J11" s="10">
        <f t="shared" si="1"/>
        <v>0</v>
      </c>
      <c r="K11" s="10">
        <f t="shared" si="2"/>
        <v>0</v>
      </c>
      <c r="L11" s="10">
        <f t="shared" si="2"/>
        <v>0</v>
      </c>
      <c r="M11" s="10">
        <f t="shared" si="3"/>
        <v>0</v>
      </c>
      <c r="N11" s="10">
        <f t="shared" si="4"/>
        <v>0</v>
      </c>
      <c r="P11" s="65"/>
      <c r="Q11" s="66"/>
      <c r="R11" s="101"/>
      <c r="S11" s="99"/>
    </row>
    <row r="12" spans="1:19" s="3" customFormat="1" ht="13.5" customHeight="1" thickBot="1" x14ac:dyDescent="0.25">
      <c r="A12" s="139" t="s">
        <v>35</v>
      </c>
      <c r="B12" s="90"/>
      <c r="C12" s="69">
        <v>12</v>
      </c>
      <c r="D12" s="8" t="s">
        <v>32</v>
      </c>
      <c r="E12" s="49" t="s">
        <v>33</v>
      </c>
      <c r="F12" s="131"/>
      <c r="G12" s="23"/>
      <c r="H12" s="106">
        <v>0</v>
      </c>
      <c r="I12" s="10">
        <f>$B12*$F12</f>
        <v>0</v>
      </c>
      <c r="J12" s="10">
        <f t="shared" si="1"/>
        <v>0</v>
      </c>
      <c r="K12" s="10">
        <f t="shared" si="2"/>
        <v>0</v>
      </c>
      <c r="L12" s="10">
        <f t="shared" si="2"/>
        <v>0</v>
      </c>
      <c r="M12" s="10">
        <f t="shared" si="3"/>
        <v>0</v>
      </c>
      <c r="N12" s="10">
        <f t="shared" si="4"/>
        <v>0</v>
      </c>
      <c r="P12" s="67"/>
      <c r="Q12" s="119"/>
      <c r="R12" s="120"/>
      <c r="S12" s="99"/>
    </row>
    <row r="13" spans="1:19" s="3" customFormat="1" ht="13.5" customHeight="1" thickTop="1" x14ac:dyDescent="0.2">
      <c r="A13" s="18"/>
      <c r="B13" s="88"/>
      <c r="C13" s="28"/>
      <c r="D13" s="24"/>
      <c r="E13" s="57" t="str">
        <f>IF(C12=9,"Sum","")</f>
        <v/>
      </c>
      <c r="F13" s="132"/>
      <c r="G13" s="57"/>
      <c r="H13" s="105">
        <v>0</v>
      </c>
      <c r="I13" s="10">
        <f t="shared" si="0"/>
        <v>0</v>
      </c>
      <c r="J13" s="10">
        <f t="shared" si="1"/>
        <v>0</v>
      </c>
      <c r="K13" s="10">
        <f t="shared" si="2"/>
        <v>0</v>
      </c>
      <c r="L13" s="10">
        <f t="shared" si="2"/>
        <v>0</v>
      </c>
      <c r="M13" s="10">
        <f t="shared" si="3"/>
        <v>0</v>
      </c>
      <c r="N13" s="10">
        <f t="shared" si="4"/>
        <v>0</v>
      </c>
      <c r="S13" s="100"/>
    </row>
    <row r="14" spans="1:19" s="3" customFormat="1" ht="13.5" customHeight="1" x14ac:dyDescent="0.2">
      <c r="A14" s="139" t="s">
        <v>35</v>
      </c>
      <c r="B14" s="90"/>
      <c r="C14" s="69">
        <v>12</v>
      </c>
      <c r="D14" s="8" t="s">
        <v>32</v>
      </c>
      <c r="E14" s="49" t="s">
        <v>33</v>
      </c>
      <c r="F14" s="131"/>
      <c r="G14" s="23"/>
      <c r="H14" s="106">
        <v>0</v>
      </c>
      <c r="I14" s="10">
        <f>$B14*$F14</f>
        <v>0</v>
      </c>
      <c r="J14" s="10">
        <f t="shared" si="1"/>
        <v>0</v>
      </c>
      <c r="K14" s="10">
        <f t="shared" si="2"/>
        <v>0</v>
      </c>
      <c r="L14" s="10">
        <f t="shared" si="2"/>
        <v>0</v>
      </c>
      <c r="M14" s="10">
        <f t="shared" si="3"/>
        <v>0</v>
      </c>
      <c r="N14" s="10">
        <f t="shared" si="4"/>
        <v>0</v>
      </c>
    </row>
    <row r="15" spans="1:19" s="3" customFormat="1" ht="13.5" customHeight="1" x14ac:dyDescent="0.2">
      <c r="A15" s="18"/>
      <c r="B15" s="88"/>
      <c r="C15" s="28"/>
      <c r="D15" s="24"/>
      <c r="E15" s="57" t="str">
        <f>IF(C14=9,"Sum","")</f>
        <v/>
      </c>
      <c r="F15" s="132"/>
      <c r="G15" s="57"/>
      <c r="H15" s="105">
        <v>0</v>
      </c>
      <c r="I15" s="10">
        <f t="shared" si="0"/>
        <v>0</v>
      </c>
      <c r="J15" s="10">
        <f t="shared" si="1"/>
        <v>0</v>
      </c>
      <c r="K15" s="10">
        <f t="shared" si="2"/>
        <v>0</v>
      </c>
      <c r="L15" s="10">
        <f t="shared" si="2"/>
        <v>0</v>
      </c>
      <c r="M15" s="10">
        <f t="shared" si="3"/>
        <v>0</v>
      </c>
      <c r="N15" s="10">
        <f t="shared" si="4"/>
        <v>0</v>
      </c>
    </row>
    <row r="16" spans="1:19" s="3" customFormat="1" ht="13.5" customHeight="1" x14ac:dyDescent="0.2">
      <c r="A16" s="139" t="s">
        <v>35</v>
      </c>
      <c r="B16" s="90"/>
      <c r="C16" s="69">
        <v>12</v>
      </c>
      <c r="D16" s="8" t="s">
        <v>32</v>
      </c>
      <c r="E16" s="49" t="s">
        <v>33</v>
      </c>
      <c r="F16" s="131"/>
      <c r="G16" s="23"/>
      <c r="H16" s="106">
        <v>0</v>
      </c>
      <c r="I16" s="10">
        <f>$B16*$F16</f>
        <v>0</v>
      </c>
      <c r="J16" s="10">
        <f t="shared" si="1"/>
        <v>0</v>
      </c>
      <c r="K16" s="10">
        <f t="shared" si="2"/>
        <v>0</v>
      </c>
      <c r="L16" s="10">
        <f t="shared" si="2"/>
        <v>0</v>
      </c>
      <c r="M16" s="10">
        <f t="shared" si="3"/>
        <v>0</v>
      </c>
      <c r="N16" s="10">
        <f t="shared" si="4"/>
        <v>0</v>
      </c>
    </row>
    <row r="17" spans="1:26" s="3" customFormat="1" ht="13.5" customHeight="1" x14ac:dyDescent="0.2">
      <c r="A17" s="18"/>
      <c r="B17" s="88"/>
      <c r="C17" s="28"/>
      <c r="D17" s="24"/>
      <c r="E17" s="57" t="str">
        <f>IF(C16=9,"Sum","")</f>
        <v/>
      </c>
      <c r="F17" s="132"/>
      <c r="G17" s="57"/>
      <c r="H17" s="105">
        <v>0</v>
      </c>
      <c r="I17" s="10">
        <f t="shared" si="0"/>
        <v>0</v>
      </c>
      <c r="J17" s="10">
        <f t="shared" si="1"/>
        <v>0</v>
      </c>
      <c r="K17" s="10">
        <f t="shared" si="2"/>
        <v>0</v>
      </c>
      <c r="L17" s="10">
        <f t="shared" si="2"/>
        <v>0</v>
      </c>
      <c r="M17" s="10">
        <f t="shared" si="3"/>
        <v>0</v>
      </c>
      <c r="N17" s="10">
        <f t="shared" si="4"/>
        <v>0</v>
      </c>
    </row>
    <row r="18" spans="1:26" s="3" customFormat="1" ht="13.5" customHeight="1" thickBot="1" x14ac:dyDescent="0.25">
      <c r="A18" s="142" t="s">
        <v>37</v>
      </c>
      <c r="B18" s="90"/>
      <c r="C18" s="69">
        <v>12</v>
      </c>
      <c r="D18" s="19" t="s">
        <v>32</v>
      </c>
      <c r="E18" s="57" t="s">
        <v>33</v>
      </c>
      <c r="F18" s="133"/>
      <c r="G18" s="29"/>
      <c r="H18" s="107">
        <v>0</v>
      </c>
      <c r="I18" s="10">
        <f t="shared" si="0"/>
        <v>0</v>
      </c>
      <c r="J18" s="10">
        <f t="shared" si="1"/>
        <v>0</v>
      </c>
      <c r="K18" s="10">
        <f t="shared" si="2"/>
        <v>0</v>
      </c>
      <c r="L18" s="10">
        <f t="shared" si="2"/>
        <v>0</v>
      </c>
      <c r="M18" s="10">
        <f t="shared" si="3"/>
        <v>0</v>
      </c>
      <c r="N18" s="10">
        <f t="shared" si="4"/>
        <v>0</v>
      </c>
      <c r="Y18" s="110"/>
      <c r="Z18" s="111"/>
    </row>
    <row r="19" spans="1:26" s="3" customFormat="1" ht="13.5" customHeight="1" thickTop="1" x14ac:dyDescent="0.2">
      <c r="A19" s="142" t="s">
        <v>38</v>
      </c>
      <c r="B19" s="90"/>
      <c r="C19" s="69">
        <v>12</v>
      </c>
      <c r="D19" s="19" t="s">
        <v>32</v>
      </c>
      <c r="E19" s="57" t="s">
        <v>33</v>
      </c>
      <c r="F19" s="133"/>
      <c r="G19" s="29"/>
      <c r="H19" s="107">
        <v>0</v>
      </c>
      <c r="I19" s="10">
        <f t="shared" si="0"/>
        <v>0</v>
      </c>
      <c r="J19" s="10">
        <f t="shared" si="1"/>
        <v>0</v>
      </c>
      <c r="K19" s="10">
        <f t="shared" si="2"/>
        <v>0</v>
      </c>
      <c r="L19" s="10">
        <f t="shared" si="2"/>
        <v>0</v>
      </c>
      <c r="M19" s="10">
        <f t="shared" si="3"/>
        <v>0</v>
      </c>
      <c r="N19" s="10">
        <f t="shared" si="4"/>
        <v>0</v>
      </c>
      <c r="P19" s="59" t="s">
        <v>39</v>
      </c>
      <c r="Q19" s="60"/>
      <c r="R19" s="92"/>
      <c r="Y19" s="110"/>
      <c r="Z19" s="111"/>
    </row>
    <row r="20" spans="1:26" s="3" customFormat="1" ht="13.5" customHeight="1" x14ac:dyDescent="0.2">
      <c r="A20" s="84" t="s">
        <v>40</v>
      </c>
      <c r="B20" s="90"/>
      <c r="C20" s="69">
        <v>12</v>
      </c>
      <c r="D20" s="85" t="s">
        <v>32</v>
      </c>
      <c r="E20" s="49" t="s">
        <v>33</v>
      </c>
      <c r="F20" s="134"/>
      <c r="G20" s="86"/>
      <c r="H20" s="107">
        <v>0</v>
      </c>
      <c r="I20" s="10">
        <f t="shared" si="0"/>
        <v>0</v>
      </c>
      <c r="J20" s="10">
        <f t="shared" si="1"/>
        <v>0</v>
      </c>
      <c r="K20" s="10">
        <f t="shared" si="2"/>
        <v>0</v>
      </c>
      <c r="L20" s="10">
        <f t="shared" si="2"/>
        <v>0</v>
      </c>
      <c r="M20" s="10">
        <f t="shared" si="3"/>
        <v>0</v>
      </c>
      <c r="N20" s="10">
        <f t="shared" si="4"/>
        <v>0</v>
      </c>
      <c r="P20" s="61"/>
      <c r="Q20" s="62"/>
      <c r="R20" s="93"/>
      <c r="W20" s="39"/>
      <c r="Y20" s="110"/>
    </row>
    <row r="21" spans="1:26" s="3" customFormat="1" ht="13.5" customHeight="1" thickBot="1" x14ac:dyDescent="0.25">
      <c r="A21" s="33" t="s">
        <v>41</v>
      </c>
      <c r="B21" s="91"/>
      <c r="C21" s="70">
        <v>12</v>
      </c>
      <c r="D21" s="45" t="s">
        <v>32</v>
      </c>
      <c r="E21" s="87" t="s">
        <v>33</v>
      </c>
      <c r="F21" s="135"/>
      <c r="G21" s="51"/>
      <c r="H21" s="106">
        <v>0</v>
      </c>
      <c r="I21" s="10">
        <f>$B21*$F21</f>
        <v>0</v>
      </c>
      <c r="J21" s="10">
        <f t="shared" si="1"/>
        <v>0</v>
      </c>
      <c r="K21" s="10">
        <f t="shared" si="2"/>
        <v>0</v>
      </c>
      <c r="L21" s="10">
        <f t="shared" si="2"/>
        <v>0</v>
      </c>
      <c r="M21" s="10">
        <f t="shared" si="3"/>
        <v>0</v>
      </c>
      <c r="N21" s="10">
        <f t="shared" si="4"/>
        <v>0</v>
      </c>
      <c r="P21" s="63" t="str">
        <f>P10</f>
        <v>Start date on or after:</v>
      </c>
      <c r="Q21" s="64"/>
      <c r="R21" s="117">
        <v>45474</v>
      </c>
      <c r="Y21" s="110"/>
    </row>
    <row r="22" spans="1:26" s="3" customFormat="1" ht="13.5" customHeight="1" x14ac:dyDescent="0.2">
      <c r="A22" s="139" t="s">
        <v>42</v>
      </c>
      <c r="B22" s="13"/>
      <c r="C22" s="37"/>
      <c r="D22" s="35"/>
      <c r="E22" s="71"/>
      <c r="F22" s="30" t="s">
        <v>43</v>
      </c>
      <c r="G22" s="77"/>
      <c r="H22" s="108">
        <v>0</v>
      </c>
      <c r="I22" s="10">
        <f>TRUNC(ROUND($D22*$E22*$G22*(1-$H22),0),0)</f>
        <v>0</v>
      </c>
      <c r="J22" s="10">
        <f>TRUNC(ROUND($D22*$E22*$G22*$H22,0),0)</f>
        <v>0</v>
      </c>
      <c r="K22" s="10">
        <f t="shared" si="2"/>
        <v>0</v>
      </c>
      <c r="L22" s="10">
        <f t="shared" si="2"/>
        <v>0</v>
      </c>
      <c r="M22" s="10">
        <f t="shared" si="3"/>
        <v>0</v>
      </c>
      <c r="N22" s="10">
        <f t="shared" si="4"/>
        <v>0</v>
      </c>
      <c r="P22" s="95" t="s">
        <v>44</v>
      </c>
      <c r="Q22" s="96"/>
      <c r="R22" s="97">
        <v>0.28599999999999998</v>
      </c>
      <c r="Z22" s="111"/>
    </row>
    <row r="23" spans="1:26" s="3" customFormat="1" ht="13.5" customHeight="1" x14ac:dyDescent="0.2">
      <c r="A23" s="142" t="s">
        <v>45</v>
      </c>
      <c r="B23" s="13"/>
      <c r="C23" s="37"/>
      <c r="D23" s="72"/>
      <c r="E23" s="73"/>
      <c r="F23" s="34" t="s">
        <v>43</v>
      </c>
      <c r="G23" s="78"/>
      <c r="H23" s="107">
        <v>0</v>
      </c>
      <c r="I23" s="10">
        <f>TRUNC(ROUND($D23*$E23*$G23*(1-$H23),0),0)</f>
        <v>0</v>
      </c>
      <c r="J23" s="10">
        <f>TRUNC(ROUND($D23*$E23*$G23*$H23,0),0)</f>
        <v>0</v>
      </c>
      <c r="K23" s="10">
        <f t="shared" si="2"/>
        <v>0</v>
      </c>
      <c r="L23" s="10">
        <f t="shared" si="2"/>
        <v>0</v>
      </c>
      <c r="M23" s="10">
        <f t="shared" si="3"/>
        <v>0</v>
      </c>
      <c r="N23" s="10">
        <f t="shared" si="4"/>
        <v>0</v>
      </c>
      <c r="P23" s="95" t="s">
        <v>46</v>
      </c>
      <c r="Q23" s="96"/>
      <c r="R23" s="97">
        <v>0.28599999999999998</v>
      </c>
    </row>
    <row r="24" spans="1:26" s="3" customFormat="1" ht="13.5" customHeight="1" x14ac:dyDescent="0.2">
      <c r="A24" s="142" t="s">
        <v>47</v>
      </c>
      <c r="B24" s="36"/>
      <c r="C24" s="37"/>
      <c r="D24" s="72"/>
      <c r="E24" s="74"/>
      <c r="F24" s="35" t="s">
        <v>48</v>
      </c>
      <c r="G24" s="79"/>
      <c r="H24" s="107">
        <v>0</v>
      </c>
      <c r="I24" s="10">
        <f>TRUNC(ROUND($D24*$E24*$G24*(1-$H24),0),0)</f>
        <v>0</v>
      </c>
      <c r="J24" s="10">
        <f>TRUNC(ROUND($D24*$E24*$G24*$H24,0),0)</f>
        <v>0</v>
      </c>
      <c r="K24" s="10">
        <f t="shared" si="2"/>
        <v>0</v>
      </c>
      <c r="L24" s="10">
        <f t="shared" si="2"/>
        <v>0</v>
      </c>
      <c r="M24" s="10">
        <f t="shared" si="3"/>
        <v>0</v>
      </c>
      <c r="N24" s="10">
        <f t="shared" si="4"/>
        <v>0</v>
      </c>
      <c r="P24" s="95" t="s">
        <v>49</v>
      </c>
      <c r="Q24" s="96"/>
      <c r="R24" s="97">
        <v>0.161</v>
      </c>
    </row>
    <row r="25" spans="1:26" s="3" customFormat="1" ht="13.5" customHeight="1" thickBot="1" x14ac:dyDescent="0.25">
      <c r="A25" s="53" t="s">
        <v>50</v>
      </c>
      <c r="B25" s="54"/>
      <c r="C25" s="55"/>
      <c r="D25" s="75"/>
      <c r="E25" s="76"/>
      <c r="F25" s="56" t="s">
        <v>48</v>
      </c>
      <c r="G25" s="80"/>
      <c r="H25" s="109">
        <v>0</v>
      </c>
      <c r="I25" s="10">
        <f>TRUNC(ROUND($D25*$E25*$G25*(1-$H25),0),0)</f>
        <v>0</v>
      </c>
      <c r="J25" s="10">
        <f>TRUNC(ROUND($D25*$E25*$G25*$H25,0),0)</f>
        <v>0</v>
      </c>
      <c r="K25" s="10">
        <f t="shared" si="2"/>
        <v>0</v>
      </c>
      <c r="L25" s="10">
        <f t="shared" si="2"/>
        <v>0</v>
      </c>
      <c r="M25" s="10">
        <f t="shared" si="3"/>
        <v>0</v>
      </c>
      <c r="N25" s="10">
        <f t="shared" si="4"/>
        <v>0</v>
      </c>
      <c r="P25" s="95" t="s">
        <v>51</v>
      </c>
      <c r="Q25" s="96"/>
      <c r="R25" s="97">
        <v>5.0999999999999997E-2</v>
      </c>
    </row>
    <row r="26" spans="1:26" s="3" customFormat="1" ht="13.5" customHeight="1" x14ac:dyDescent="0.2">
      <c r="A26" s="140" t="s">
        <v>52</v>
      </c>
      <c r="B26" s="140"/>
      <c r="C26" s="140"/>
      <c r="D26" s="140"/>
      <c r="E26" s="140"/>
      <c r="F26" s="140"/>
      <c r="G26" s="140"/>
      <c r="H26" s="140"/>
      <c r="I26" s="11">
        <f>SUM(I8:I25)</f>
        <v>0</v>
      </c>
      <c r="J26" s="11">
        <f>SUM(J8:J25)</f>
        <v>0</v>
      </c>
      <c r="K26" s="11">
        <f>SUM(K8:K25)</f>
        <v>0</v>
      </c>
      <c r="L26" s="11">
        <f>SUM(L8:L25)</f>
        <v>0</v>
      </c>
      <c r="M26" s="11">
        <f t="shared" si="3"/>
        <v>0</v>
      </c>
      <c r="N26" s="11">
        <f t="shared" si="4"/>
        <v>0</v>
      </c>
      <c r="P26" s="95" t="s">
        <v>53</v>
      </c>
      <c r="Q26" s="96"/>
      <c r="R26" s="97">
        <v>7.2999999999999995E-2</v>
      </c>
    </row>
    <row r="27" spans="1:26" s="3" customFormat="1" ht="13.5" customHeight="1" x14ac:dyDescent="0.2">
      <c r="A27" s="139" t="s">
        <v>54</v>
      </c>
      <c r="B27" s="139"/>
      <c r="C27" s="139"/>
      <c r="D27" s="185" t="s">
        <v>55</v>
      </c>
      <c r="E27" s="186"/>
      <c r="F27" s="186"/>
      <c r="G27" s="186"/>
      <c r="H27" s="32"/>
      <c r="I27" s="13"/>
      <c r="J27" s="13"/>
      <c r="K27" s="13"/>
      <c r="L27" s="13"/>
      <c r="M27" s="13"/>
      <c r="N27" s="13"/>
      <c r="P27" s="95" t="s">
        <v>56</v>
      </c>
      <c r="Q27" s="96"/>
      <c r="R27" s="97">
        <v>1E-3</v>
      </c>
    </row>
    <row r="28" spans="1:26" s="3" customFormat="1" ht="13.5" customHeight="1" thickBot="1" x14ac:dyDescent="0.25">
      <c r="A28" s="139" t="s">
        <v>57</v>
      </c>
      <c r="B28" s="139"/>
      <c r="C28" s="139"/>
      <c r="D28" s="139"/>
      <c r="E28" s="161">
        <v>0.28599999999999998</v>
      </c>
      <c r="F28" s="162"/>
      <c r="G28" s="38"/>
      <c r="H28" s="38"/>
      <c r="I28" s="10">
        <f>TRUNC(ROUND(SUM(I8,I10,I12,I14,I16,I18:I21)*$E28,0),0)</f>
        <v>0</v>
      </c>
      <c r="J28" s="10">
        <f>TRUNC(ROUND(SUM(J8,J10,J12,J14,J16,J18:J21)*$E28,0),0)</f>
        <v>0</v>
      </c>
      <c r="K28" s="10">
        <f>TRUNC(ROUND(SUM(K8,K10,K12,K14,K16,K18:K21)*$E28,0),0)</f>
        <v>0</v>
      </c>
      <c r="L28" s="10">
        <f>TRUNC(ROUND(SUM(L8,L10,L12,L14,L16,L18:L21)*$E28,0),0)</f>
        <v>0</v>
      </c>
      <c r="M28" s="10">
        <f t="shared" ref="M28:M34" si="5">SUM($I28,$K28)</f>
        <v>0</v>
      </c>
      <c r="N28" s="10">
        <f t="shared" ref="N28:N34" si="6">SUM($J28,$L28)</f>
        <v>0</v>
      </c>
      <c r="P28" s="67"/>
      <c r="Q28" s="123"/>
      <c r="R28" s="124"/>
    </row>
    <row r="29" spans="1:26" s="3" customFormat="1" ht="13.5" customHeight="1" thickTop="1" x14ac:dyDescent="0.2">
      <c r="A29" s="139" t="s">
        <v>58</v>
      </c>
      <c r="B29" s="139"/>
      <c r="C29" s="139"/>
      <c r="D29" s="139"/>
      <c r="E29" s="161">
        <v>0.161</v>
      </c>
      <c r="F29" s="162"/>
      <c r="G29" s="38"/>
      <c r="H29" s="38"/>
      <c r="I29" s="10">
        <f>TRUNC(ROUND(SUM(I9,I11,I13,I15,I17)*$E29,0),0)</f>
        <v>0</v>
      </c>
      <c r="J29" s="10">
        <f>TRUNC(ROUND(SUM(J9,J11,J13,J15,J17)*$E29,0),0)</f>
        <v>0</v>
      </c>
      <c r="K29" s="10">
        <f>TRUNC(ROUND(SUM(K9,K11,K13,K15,K17)*$E29,0),0)</f>
        <v>0</v>
      </c>
      <c r="L29" s="10">
        <f>TRUNC(ROUND(SUM(L9,L11,L13,L15,L17)*$E29,0),0)</f>
        <v>0</v>
      </c>
      <c r="M29" s="10">
        <f t="shared" si="5"/>
        <v>0</v>
      </c>
      <c r="N29" s="10">
        <f t="shared" si="6"/>
        <v>0</v>
      </c>
    </row>
    <row r="30" spans="1:26" s="3" customFormat="1" ht="13.5" customHeight="1" x14ac:dyDescent="0.2">
      <c r="A30" s="139" t="s">
        <v>59</v>
      </c>
      <c r="B30" s="139"/>
      <c r="C30" s="139"/>
      <c r="D30" s="139"/>
      <c r="E30" s="161">
        <v>5.0999999999999997E-2</v>
      </c>
      <c r="F30" s="162"/>
      <c r="G30" s="38"/>
      <c r="H30" s="38"/>
      <c r="I30" s="10">
        <f>TRUNC(ROUND((I22+I23)*$E30,0))</f>
        <v>0</v>
      </c>
      <c r="J30" s="10">
        <f>TRUNC(ROUND((J22+J23)*$E30,0))</f>
        <v>0</v>
      </c>
      <c r="K30" s="10">
        <f>TRUNC(ROUND((K22+K23)*$E30,0))</f>
        <v>0</v>
      </c>
      <c r="L30" s="10">
        <f>TRUNC(ROUND((L22+L23)*$E30,0))</f>
        <v>0</v>
      </c>
      <c r="M30" s="10">
        <f t="shared" si="5"/>
        <v>0</v>
      </c>
      <c r="N30" s="10">
        <f t="shared" si="6"/>
        <v>0</v>
      </c>
    </row>
    <row r="31" spans="1:26" s="3" customFormat="1" ht="13.5" customHeight="1" x14ac:dyDescent="0.2">
      <c r="A31" s="139" t="s">
        <v>60</v>
      </c>
      <c r="B31" s="139"/>
      <c r="C31" s="139"/>
      <c r="D31" s="139"/>
      <c r="E31" s="161">
        <v>7.2999999999999995E-2</v>
      </c>
      <c r="F31" s="162"/>
      <c r="G31" s="38"/>
      <c r="H31" s="38"/>
      <c r="I31" s="10">
        <f>TRUNC(ROUND(I24*$E31,0),0)</f>
        <v>0</v>
      </c>
      <c r="J31" s="10">
        <f>TRUNC(ROUND(J24*$E31,0),0)</f>
        <v>0</v>
      </c>
      <c r="K31" s="10">
        <f>TRUNC(ROUND(K24*$E31,0),0)</f>
        <v>0</v>
      </c>
      <c r="L31" s="10">
        <f>TRUNC(ROUND(L24*$E31,0),0)</f>
        <v>0</v>
      </c>
      <c r="M31" s="10">
        <f t="shared" si="5"/>
        <v>0</v>
      </c>
      <c r="N31" s="10">
        <f t="shared" si="6"/>
        <v>0</v>
      </c>
    </row>
    <row r="32" spans="1:26" s="3" customFormat="1" ht="13.5" customHeight="1" x14ac:dyDescent="0.2">
      <c r="A32" s="139" t="s">
        <v>61</v>
      </c>
      <c r="B32" s="139"/>
      <c r="C32" s="139"/>
      <c r="D32" s="139"/>
      <c r="E32" s="161">
        <v>1E-3</v>
      </c>
      <c r="F32" s="162"/>
      <c r="G32" s="38"/>
      <c r="H32" s="38"/>
      <c r="I32" s="10">
        <f>IF(AND(I25&gt;0,TRUNC(ROUND(I25*$E32,0),0)=0),1,TRUNC(ROUND(I25*$E32,0),0))</f>
        <v>0</v>
      </c>
      <c r="J32" s="10">
        <f>IF(AND(J25&gt;0,TRUNC(ROUND(J25*$E32,0),0)=0),1,TRUNC(ROUND(J25*$E32,0),0))</f>
        <v>0</v>
      </c>
      <c r="K32" s="10">
        <f>IF(AND(K25&gt;0,TRUNC(ROUND(K25*$E32,0),0)=0),1,TRUNC(ROUND(K25*$E32,0),0))</f>
        <v>0</v>
      </c>
      <c r="L32" s="10">
        <f>IF(AND(L25&gt;0,TRUNC(ROUND(L25*$E32,0),0)=0),1,TRUNC(ROUND(L25*$E32,0),0))</f>
        <v>0</v>
      </c>
      <c r="M32" s="10">
        <f t="shared" si="5"/>
        <v>0</v>
      </c>
      <c r="N32" s="10">
        <f t="shared" si="6"/>
        <v>0</v>
      </c>
    </row>
    <row r="33" spans="1:17" s="3" customFormat="1" ht="13.5" customHeight="1" x14ac:dyDescent="0.2">
      <c r="A33" s="140" t="s">
        <v>62</v>
      </c>
      <c r="B33" s="140"/>
      <c r="C33" s="140"/>
      <c r="D33" s="140"/>
      <c r="E33" s="140"/>
      <c r="F33" s="140"/>
      <c r="G33" s="140"/>
      <c r="H33" s="140"/>
      <c r="I33" s="11">
        <f>SUM(I28:I32)</f>
        <v>0</v>
      </c>
      <c r="J33" s="11">
        <f>SUM(J28:J32)</f>
        <v>0</v>
      </c>
      <c r="K33" s="11">
        <f>SUM(K28:K32)</f>
        <v>0</v>
      </c>
      <c r="L33" s="11">
        <f>SUM(L28:L32)</f>
        <v>0</v>
      </c>
      <c r="M33" s="11">
        <f t="shared" si="5"/>
        <v>0</v>
      </c>
      <c r="N33" s="11">
        <f t="shared" si="6"/>
        <v>0</v>
      </c>
    </row>
    <row r="34" spans="1:17" s="3" customFormat="1" ht="13.5" customHeight="1" x14ac:dyDescent="0.2">
      <c r="A34" s="7" t="s">
        <v>63</v>
      </c>
      <c r="B34" s="7"/>
      <c r="C34" s="7"/>
      <c r="D34" s="7"/>
      <c r="E34" s="7"/>
      <c r="F34" s="7"/>
      <c r="G34" s="7"/>
      <c r="H34" s="7"/>
      <c r="I34" s="12">
        <f>SUM(I26,I33)</f>
        <v>0</v>
      </c>
      <c r="J34" s="12">
        <f>SUM(J26,J33)</f>
        <v>0</v>
      </c>
      <c r="K34" s="12">
        <f>SUM(K26,K33)</f>
        <v>0</v>
      </c>
      <c r="L34" s="12">
        <f>SUM(L26,L33)</f>
        <v>0</v>
      </c>
      <c r="M34" s="12">
        <f t="shared" si="5"/>
        <v>0</v>
      </c>
      <c r="N34" s="12">
        <f t="shared" si="6"/>
        <v>0</v>
      </c>
    </row>
    <row r="35" spans="1:17" s="3" customFormat="1" ht="13.5" customHeight="1" x14ac:dyDescent="0.2">
      <c r="A35" s="139"/>
      <c r="B35" s="139"/>
      <c r="C35" s="139"/>
      <c r="D35" s="139"/>
      <c r="E35" s="139"/>
      <c r="F35" s="139"/>
      <c r="G35" s="139"/>
      <c r="H35" s="139"/>
      <c r="I35" s="13"/>
      <c r="J35" s="13"/>
      <c r="K35" s="13"/>
      <c r="L35" s="13"/>
      <c r="M35" s="13"/>
      <c r="N35" s="13"/>
    </row>
    <row r="36" spans="1:17" s="3" customFormat="1" ht="13.5" customHeight="1" x14ac:dyDescent="0.2">
      <c r="A36" s="139" t="s">
        <v>64</v>
      </c>
      <c r="B36" s="139"/>
      <c r="C36" s="139"/>
      <c r="D36" s="139"/>
      <c r="E36" s="139"/>
      <c r="F36" s="139"/>
      <c r="G36" s="139"/>
      <c r="H36" s="139"/>
      <c r="I36" s="10">
        <v>0</v>
      </c>
      <c r="J36" s="10">
        <v>0</v>
      </c>
      <c r="K36" s="10">
        <v>0</v>
      </c>
      <c r="L36" s="10">
        <v>0</v>
      </c>
      <c r="M36" s="10">
        <f>SUM($I36,$K36)</f>
        <v>0</v>
      </c>
      <c r="N36" s="10">
        <f>SUM($J36,$L36)</f>
        <v>0</v>
      </c>
    </row>
    <row r="37" spans="1:17" s="3" customFormat="1" ht="13.5" customHeight="1" x14ac:dyDescent="0.2">
      <c r="A37" s="139" t="s">
        <v>65</v>
      </c>
      <c r="B37" s="7"/>
      <c r="C37" s="7"/>
      <c r="D37" s="7"/>
      <c r="E37" s="7"/>
      <c r="F37" s="7"/>
      <c r="G37" s="7"/>
      <c r="H37" s="7"/>
      <c r="I37" s="10">
        <v>0</v>
      </c>
      <c r="J37" s="10">
        <v>0</v>
      </c>
      <c r="K37" s="10">
        <v>0</v>
      </c>
      <c r="L37" s="10">
        <v>0</v>
      </c>
      <c r="M37" s="10">
        <f>SUM($I37,$K37)</f>
        <v>0</v>
      </c>
      <c r="N37" s="10">
        <f>SUM($J37,$L37)</f>
        <v>0</v>
      </c>
      <c r="Q37" s="82"/>
    </row>
    <row r="38" spans="1:17" s="3" customFormat="1" ht="13.5" customHeight="1" x14ac:dyDescent="0.2">
      <c r="A38" s="154" t="s">
        <v>66</v>
      </c>
      <c r="B38" s="154"/>
      <c r="C38" s="154"/>
      <c r="D38" s="154"/>
      <c r="E38" s="154"/>
      <c r="F38" s="154"/>
      <c r="G38" s="154"/>
      <c r="H38" s="154"/>
      <c r="I38" s="10">
        <v>0</v>
      </c>
      <c r="J38" s="10">
        <v>0</v>
      </c>
      <c r="K38" s="10">
        <v>0</v>
      </c>
      <c r="L38" s="10">
        <v>0</v>
      </c>
      <c r="M38" s="10">
        <f>SUM($I38,$K38)</f>
        <v>0</v>
      </c>
      <c r="N38" s="10">
        <f>SUM($J38,$L38)</f>
        <v>0</v>
      </c>
      <c r="Q38" s="82"/>
    </row>
    <row r="39" spans="1:17" s="3" customFormat="1" ht="13.5" customHeight="1" x14ac:dyDescent="0.2">
      <c r="A39" s="154" t="s">
        <v>67</v>
      </c>
      <c r="B39" s="154"/>
      <c r="C39" s="139"/>
      <c r="D39" s="139"/>
      <c r="E39" s="139"/>
      <c r="F39" s="139"/>
      <c r="G39" s="139"/>
      <c r="H39" s="139"/>
      <c r="I39" s="10">
        <v>0</v>
      </c>
      <c r="J39" s="10">
        <v>0</v>
      </c>
      <c r="K39" s="10">
        <v>0</v>
      </c>
      <c r="L39" s="10">
        <v>0</v>
      </c>
      <c r="M39" s="10">
        <f>SUM($I39,$K39)</f>
        <v>0</v>
      </c>
      <c r="N39" s="10">
        <f>SUM($J39,$L39)</f>
        <v>0</v>
      </c>
    </row>
    <row r="40" spans="1:17" s="3" customFormat="1" ht="13.5" customHeight="1" x14ac:dyDescent="0.2">
      <c r="A40" s="154" t="s">
        <v>68</v>
      </c>
      <c r="B40" s="154"/>
      <c r="C40" s="154"/>
      <c r="D40" s="154"/>
      <c r="E40" s="154"/>
      <c r="F40" s="154"/>
      <c r="G40" s="154"/>
      <c r="H40" s="154"/>
      <c r="I40" s="145"/>
      <c r="J40" s="145"/>
      <c r="K40" s="145"/>
      <c r="L40" s="145"/>
      <c r="M40" s="13"/>
      <c r="N40" s="13"/>
    </row>
    <row r="41" spans="1:17" s="3" customFormat="1" ht="13.5" customHeight="1" x14ac:dyDescent="0.2">
      <c r="A41" s="154"/>
      <c r="B41" s="154"/>
      <c r="C41" s="154"/>
      <c r="D41" s="154"/>
      <c r="E41" s="154"/>
      <c r="F41" s="154"/>
      <c r="G41" s="154"/>
      <c r="H41" s="154"/>
      <c r="I41" s="10">
        <v>0</v>
      </c>
      <c r="J41" s="10">
        <v>0</v>
      </c>
      <c r="K41" s="10">
        <v>0</v>
      </c>
      <c r="L41" s="10">
        <v>0</v>
      </c>
      <c r="M41" s="10">
        <f t="shared" ref="M41:M49" si="7">SUM($I41,$K41)</f>
        <v>0</v>
      </c>
      <c r="N41" s="10">
        <f t="shared" ref="N41:N68" si="8">SUM($J41,$L41)</f>
        <v>0</v>
      </c>
      <c r="Q41" s="82"/>
    </row>
    <row r="42" spans="1:17" s="3" customFormat="1" ht="13.5" customHeight="1" x14ac:dyDescent="0.2">
      <c r="A42" s="154"/>
      <c r="B42" s="154"/>
      <c r="C42" s="154"/>
      <c r="D42" s="154"/>
      <c r="E42" s="154"/>
      <c r="F42" s="154"/>
      <c r="G42" s="154"/>
      <c r="H42" s="154"/>
      <c r="I42" s="10">
        <v>0</v>
      </c>
      <c r="J42" s="10">
        <v>0</v>
      </c>
      <c r="K42" s="10">
        <v>0</v>
      </c>
      <c r="L42" s="10">
        <v>0</v>
      </c>
      <c r="M42" s="10">
        <f t="shared" si="7"/>
        <v>0</v>
      </c>
      <c r="N42" s="10">
        <f t="shared" si="8"/>
        <v>0</v>
      </c>
      <c r="Q42" s="82"/>
    </row>
    <row r="43" spans="1:17" s="3" customFormat="1" ht="13.5" customHeight="1" x14ac:dyDescent="0.2">
      <c r="A43" s="154"/>
      <c r="B43" s="154"/>
      <c r="C43" s="154"/>
      <c r="D43" s="154"/>
      <c r="E43" s="154"/>
      <c r="F43" s="154"/>
      <c r="G43" s="154"/>
      <c r="H43" s="154"/>
      <c r="I43" s="10">
        <v>0</v>
      </c>
      <c r="J43" s="10">
        <v>0</v>
      </c>
      <c r="K43" s="10">
        <v>0</v>
      </c>
      <c r="L43" s="10">
        <v>0</v>
      </c>
      <c r="M43" s="10">
        <f t="shared" si="7"/>
        <v>0</v>
      </c>
      <c r="N43" s="10">
        <f t="shared" si="8"/>
        <v>0</v>
      </c>
      <c r="Q43" s="82"/>
    </row>
    <row r="44" spans="1:17" s="3" customFormat="1" ht="13.5" customHeight="1" x14ac:dyDescent="0.2">
      <c r="A44" s="154"/>
      <c r="B44" s="154"/>
      <c r="C44" s="154"/>
      <c r="D44" s="154"/>
      <c r="E44" s="154"/>
      <c r="F44" s="154"/>
      <c r="G44" s="154"/>
      <c r="H44" s="154"/>
      <c r="I44" s="10">
        <v>0</v>
      </c>
      <c r="J44" s="10">
        <v>0</v>
      </c>
      <c r="K44" s="10">
        <v>0</v>
      </c>
      <c r="L44" s="10">
        <v>0</v>
      </c>
      <c r="M44" s="10">
        <f t="shared" si="7"/>
        <v>0</v>
      </c>
      <c r="N44" s="10">
        <f t="shared" si="8"/>
        <v>0</v>
      </c>
      <c r="Q44" s="82"/>
    </row>
    <row r="45" spans="1:17" s="3" customFormat="1" ht="13.5" customHeight="1" x14ac:dyDescent="0.2">
      <c r="A45" s="154"/>
      <c r="B45" s="154"/>
      <c r="C45" s="154"/>
      <c r="D45" s="154"/>
      <c r="E45" s="154"/>
      <c r="F45" s="154"/>
      <c r="G45" s="154"/>
      <c r="H45" s="154"/>
      <c r="I45" s="10">
        <v>0</v>
      </c>
      <c r="J45" s="10">
        <v>0</v>
      </c>
      <c r="K45" s="10">
        <v>0</v>
      </c>
      <c r="L45" s="10">
        <v>0</v>
      </c>
      <c r="M45" s="10">
        <f t="shared" si="7"/>
        <v>0</v>
      </c>
      <c r="N45" s="10">
        <f t="shared" si="8"/>
        <v>0</v>
      </c>
      <c r="Q45" s="82"/>
    </row>
    <row r="46" spans="1:17" s="3" customFormat="1" ht="13.5" customHeight="1" x14ac:dyDescent="0.2">
      <c r="A46" s="154"/>
      <c r="B46" s="154"/>
      <c r="C46" s="154"/>
      <c r="D46" s="154"/>
      <c r="E46" s="154"/>
      <c r="F46" s="154"/>
      <c r="G46" s="154"/>
      <c r="H46" s="154"/>
      <c r="I46" s="10">
        <v>0</v>
      </c>
      <c r="J46" s="10">
        <v>0</v>
      </c>
      <c r="K46" s="10">
        <v>0</v>
      </c>
      <c r="L46" s="10">
        <v>0</v>
      </c>
      <c r="M46" s="10">
        <f t="shared" si="7"/>
        <v>0</v>
      </c>
      <c r="N46" s="10">
        <f t="shared" si="8"/>
        <v>0</v>
      </c>
      <c r="Q46" s="82"/>
    </row>
    <row r="47" spans="1:17" s="4" customFormat="1" ht="13.5" customHeight="1" x14ac:dyDescent="0.2">
      <c r="A47" s="7" t="s">
        <v>69</v>
      </c>
      <c r="B47" s="139"/>
      <c r="C47" s="139"/>
      <c r="D47" s="139"/>
      <c r="E47" s="139"/>
      <c r="F47" s="139"/>
      <c r="G47" s="139"/>
      <c r="H47" s="139"/>
      <c r="I47" s="12">
        <f>TRUNC(ROUND(SUM(I41:I46),0),0)</f>
        <v>0</v>
      </c>
      <c r="J47" s="12">
        <f>TRUNC(ROUND(SUM(J41:J46),0),0)</f>
        <v>0</v>
      </c>
      <c r="K47" s="12">
        <f>TRUNC(ROUND(SUM(K41:K46),0),0)</f>
        <v>0</v>
      </c>
      <c r="L47" s="12">
        <f>TRUNC(ROUND(SUM(L41:L46),0),0)</f>
        <v>0</v>
      </c>
      <c r="M47" s="12">
        <f t="shared" si="7"/>
        <v>0</v>
      </c>
      <c r="N47" s="12">
        <f t="shared" si="8"/>
        <v>0</v>
      </c>
      <c r="P47" s="3"/>
      <c r="Q47" s="82"/>
    </row>
    <row r="48" spans="1:17" s="2" customFormat="1" ht="13.5" customHeight="1" x14ac:dyDescent="0.2">
      <c r="A48" s="193"/>
      <c r="B48" s="194"/>
      <c r="C48" s="194"/>
      <c r="D48" s="194"/>
      <c r="E48" s="194"/>
      <c r="F48" s="194"/>
      <c r="G48" s="194"/>
      <c r="H48" s="194"/>
      <c r="I48" s="16"/>
      <c r="J48" s="16"/>
      <c r="K48" s="16"/>
      <c r="L48" s="16"/>
      <c r="M48" s="16"/>
      <c r="N48" s="16"/>
    </row>
    <row r="49" spans="1:19" s="2" customFormat="1" ht="13.5" customHeight="1" x14ac:dyDescent="0.2">
      <c r="A49" s="155" t="s">
        <v>70</v>
      </c>
      <c r="B49" s="155"/>
      <c r="C49" s="155"/>
      <c r="D49" s="155"/>
      <c r="E49" s="155"/>
      <c r="F49" s="155"/>
      <c r="G49" s="155"/>
      <c r="H49" s="155"/>
      <c r="I49" s="11">
        <f>SUM(I34,I36:I39,I47)</f>
        <v>0</v>
      </c>
      <c r="J49" s="11">
        <f>SUM(J34,J36:J39,J47)</f>
        <v>0</v>
      </c>
      <c r="K49" s="11">
        <f>SUM(K34,K36:K39,K47)</f>
        <v>0</v>
      </c>
      <c r="L49" s="11">
        <f>SUM(L34,L36:L39,L47)</f>
        <v>0</v>
      </c>
      <c r="M49" s="11">
        <f t="shared" si="7"/>
        <v>0</v>
      </c>
      <c r="N49" s="11">
        <f t="shared" si="8"/>
        <v>0</v>
      </c>
    </row>
    <row r="50" spans="1:19" s="2" customFormat="1" ht="13.5" customHeight="1" x14ac:dyDescent="0.2">
      <c r="A50" s="5" t="s">
        <v>71</v>
      </c>
      <c r="B50" s="5"/>
      <c r="C50" s="5"/>
      <c r="D50" s="159">
        <v>0.33</v>
      </c>
      <c r="E50" s="160"/>
      <c r="F50" s="5"/>
      <c r="G50" s="5"/>
      <c r="H50" s="5"/>
      <c r="I50" s="12">
        <f>TRUNC(ROUND(I49*$D$50,0),0)</f>
        <v>0</v>
      </c>
      <c r="J50" s="12"/>
      <c r="K50" s="12">
        <f>TRUNC(ROUND(K49*$D$50,0),0)</f>
        <v>0</v>
      </c>
      <c r="L50" s="12"/>
      <c r="M50" s="12">
        <f>SUM($I50,$K50)</f>
        <v>0</v>
      </c>
      <c r="N50" s="12"/>
    </row>
    <row r="51" spans="1:19" s="2" customFormat="1" ht="13.5" customHeight="1" x14ac:dyDescent="0.2">
      <c r="A51" s="5" t="s">
        <v>72</v>
      </c>
      <c r="B51" s="5"/>
      <c r="C51" s="5"/>
      <c r="D51" s="159">
        <v>0</v>
      </c>
      <c r="E51" s="160"/>
      <c r="F51" s="5"/>
      <c r="G51" s="5"/>
      <c r="H51" s="5"/>
      <c r="I51" s="12"/>
      <c r="J51" s="12">
        <f>TRUNC(ROUND(I49*$D$51,0),0)</f>
        <v>0</v>
      </c>
      <c r="K51" s="12"/>
      <c r="L51" s="12">
        <f>TRUNC(ROUND(K49*$D51,0),0)</f>
        <v>0</v>
      </c>
      <c r="M51" s="12"/>
      <c r="N51" s="12">
        <f t="shared" si="8"/>
        <v>0</v>
      </c>
    </row>
    <row r="52" spans="1:19" s="2" customFormat="1" ht="13.5" customHeight="1" x14ac:dyDescent="0.2">
      <c r="A52" s="5" t="s">
        <v>73</v>
      </c>
      <c r="B52" s="5"/>
      <c r="C52" s="5"/>
      <c r="D52" s="159">
        <v>0</v>
      </c>
      <c r="E52" s="160"/>
      <c r="F52" s="5"/>
      <c r="G52" s="5"/>
      <c r="H52" s="5"/>
      <c r="I52" s="12"/>
      <c r="J52" s="12">
        <f>TRUNC(ROUND(J49*$D$52,0),0)</f>
        <v>0</v>
      </c>
      <c r="K52" s="12"/>
      <c r="L52" s="12">
        <f>TRUNC(ROUND(L49*$D52,0),0)</f>
        <v>0</v>
      </c>
      <c r="M52" s="12"/>
      <c r="N52" s="12">
        <f t="shared" si="8"/>
        <v>0</v>
      </c>
    </row>
    <row r="53" spans="1:19" s="2" customFormat="1" ht="12.75" customHeight="1" x14ac:dyDescent="0.2">
      <c r="A53" s="21" t="s">
        <v>74</v>
      </c>
      <c r="B53" s="5"/>
      <c r="C53" s="5"/>
      <c r="D53" s="25"/>
      <c r="E53" s="5"/>
      <c r="F53" s="5"/>
      <c r="G53" s="5"/>
      <c r="H53" s="5"/>
      <c r="I53" s="11">
        <f>TRUNC(ROUND(X118,0),0)</f>
        <v>0</v>
      </c>
      <c r="J53" s="11"/>
      <c r="K53" s="11">
        <f>TRUNC(ROUND(Z118,0),0)</f>
        <v>0</v>
      </c>
      <c r="L53" s="11"/>
      <c r="M53" s="11">
        <f>SUM($I53,$K53)</f>
        <v>0</v>
      </c>
      <c r="N53" s="11"/>
    </row>
    <row r="54" spans="1:19" s="8" customFormat="1" ht="13.5" customHeight="1" x14ac:dyDescent="0.2">
      <c r="A54" s="5" t="s">
        <v>75</v>
      </c>
      <c r="B54" s="5"/>
      <c r="C54" s="5"/>
      <c r="D54" s="159">
        <v>0.33</v>
      </c>
      <c r="E54" s="160"/>
      <c r="F54" s="5"/>
      <c r="G54" s="5"/>
      <c r="H54" s="5"/>
      <c r="I54" s="12">
        <f>TRUNC(ROUND(I53*$D$54,0),0)</f>
        <v>0</v>
      </c>
      <c r="J54" s="12"/>
      <c r="K54" s="12">
        <f>TRUNC(ROUND(K53*$D$54,0),0)</f>
        <v>0</v>
      </c>
      <c r="L54" s="12"/>
      <c r="M54" s="12">
        <f>SUM($I54,$K54)</f>
        <v>0</v>
      </c>
      <c r="N54" s="12"/>
    </row>
    <row r="55" spans="1:19" s="3" customFormat="1" ht="21.95" customHeight="1" x14ac:dyDescent="0.2">
      <c r="A55" s="158" t="s">
        <v>76</v>
      </c>
      <c r="B55" s="158"/>
      <c r="C55" s="158"/>
      <c r="D55" s="158"/>
      <c r="E55" s="158"/>
      <c r="F55" s="158"/>
      <c r="G55" s="158"/>
      <c r="H55" s="158"/>
      <c r="I55" s="16"/>
      <c r="J55" s="16"/>
      <c r="K55" s="16"/>
      <c r="L55" s="16"/>
      <c r="M55" s="16"/>
      <c r="N55" s="16"/>
      <c r="Q55" s="114" t="s">
        <v>77</v>
      </c>
    </row>
    <row r="56" spans="1:19" s="3" customFormat="1" ht="13.5" customHeight="1" x14ac:dyDescent="0.2">
      <c r="A56" s="139" t="s">
        <v>78</v>
      </c>
      <c r="B56" s="156" t="s">
        <v>79</v>
      </c>
      <c r="C56" s="157"/>
      <c r="D56" s="157"/>
      <c r="E56" s="81">
        <v>0</v>
      </c>
      <c r="F56" s="156" t="s">
        <v>80</v>
      </c>
      <c r="G56" s="157"/>
      <c r="H56" s="113">
        <v>453</v>
      </c>
      <c r="I56" s="10">
        <f>E56*H56</f>
        <v>0</v>
      </c>
      <c r="J56" s="10">
        <v>0</v>
      </c>
      <c r="K56" s="10">
        <f>TRUNC(ROUND(I56*1.05,0),0)</f>
        <v>0</v>
      </c>
      <c r="L56" s="10">
        <v>0</v>
      </c>
      <c r="M56" s="10">
        <f t="shared" ref="M56:M68" si="9">SUM($I56,$K56)</f>
        <v>0</v>
      </c>
      <c r="N56" s="10">
        <f t="shared" si="8"/>
        <v>0</v>
      </c>
      <c r="P56" s="112" t="s">
        <v>81</v>
      </c>
      <c r="Q56" s="118">
        <v>453</v>
      </c>
    </row>
    <row r="57" spans="1:19" s="3" customFormat="1" ht="13.5" customHeight="1" x14ac:dyDescent="0.2">
      <c r="A57" s="154" t="s">
        <v>82</v>
      </c>
      <c r="B57" s="154"/>
      <c r="C57" s="154"/>
      <c r="D57" s="154"/>
      <c r="E57" s="154"/>
      <c r="F57" s="154"/>
      <c r="G57" s="154"/>
      <c r="H57" s="154"/>
      <c r="I57" s="10">
        <v>0</v>
      </c>
      <c r="J57" s="10">
        <v>0</v>
      </c>
      <c r="K57" s="10">
        <v>0</v>
      </c>
      <c r="L57" s="10">
        <v>0</v>
      </c>
      <c r="M57" s="10">
        <f t="shared" si="9"/>
        <v>0</v>
      </c>
      <c r="N57" s="10">
        <f t="shared" si="8"/>
        <v>0</v>
      </c>
    </row>
    <row r="58" spans="1:19" s="3" customFormat="1" ht="13.5" customHeight="1" x14ac:dyDescent="0.2">
      <c r="A58" s="154" t="s">
        <v>83</v>
      </c>
      <c r="B58" s="154"/>
      <c r="C58" s="154"/>
      <c r="D58" s="154"/>
      <c r="E58" s="154"/>
      <c r="F58" s="154"/>
      <c r="G58" s="154"/>
      <c r="H58" s="154"/>
      <c r="I58" s="10">
        <v>0</v>
      </c>
      <c r="J58" s="10">
        <v>0</v>
      </c>
      <c r="K58" s="10">
        <v>0</v>
      </c>
      <c r="L58" s="10">
        <v>0</v>
      </c>
      <c r="M58" s="10">
        <f t="shared" si="9"/>
        <v>0</v>
      </c>
      <c r="N58" s="10">
        <f t="shared" si="8"/>
        <v>0</v>
      </c>
    </row>
    <row r="59" spans="1:19" s="3" customFormat="1" ht="13.5" customHeight="1" x14ac:dyDescent="0.2">
      <c r="A59" s="154" t="s">
        <v>84</v>
      </c>
      <c r="B59" s="154"/>
      <c r="C59" s="154"/>
      <c r="D59" s="154"/>
      <c r="E59" s="154"/>
      <c r="F59" s="154"/>
      <c r="G59" s="154"/>
      <c r="H59" s="154"/>
      <c r="I59" s="10">
        <v>0</v>
      </c>
      <c r="J59" s="10">
        <v>0</v>
      </c>
      <c r="K59" s="10">
        <v>0</v>
      </c>
      <c r="L59" s="10">
        <v>0</v>
      </c>
      <c r="M59" s="10">
        <f t="shared" si="9"/>
        <v>0</v>
      </c>
      <c r="N59" s="10">
        <f t="shared" si="8"/>
        <v>0</v>
      </c>
    </row>
    <row r="60" spans="1:19" s="3" customFormat="1" ht="13.5" customHeight="1" x14ac:dyDescent="0.2">
      <c r="A60" s="154" t="s">
        <v>85</v>
      </c>
      <c r="B60" s="154"/>
      <c r="C60" s="154"/>
      <c r="D60" s="154"/>
      <c r="E60" s="154"/>
      <c r="F60" s="154"/>
      <c r="G60" s="154"/>
      <c r="H60" s="154"/>
      <c r="I60" s="10">
        <v>0</v>
      </c>
      <c r="J60" s="10">
        <v>0</v>
      </c>
      <c r="K60" s="10">
        <v>0</v>
      </c>
      <c r="L60" s="10">
        <v>0</v>
      </c>
      <c r="M60" s="10">
        <f t="shared" si="9"/>
        <v>0</v>
      </c>
      <c r="N60" s="10">
        <f t="shared" si="8"/>
        <v>0</v>
      </c>
    </row>
    <row r="61" spans="1:19" s="3" customFormat="1" ht="13.5" customHeight="1" x14ac:dyDescent="0.2">
      <c r="A61" s="154" t="s">
        <v>86</v>
      </c>
      <c r="B61" s="154"/>
      <c r="C61" s="154"/>
      <c r="D61" s="154"/>
      <c r="E61" s="154"/>
      <c r="F61" s="154"/>
      <c r="G61" s="154"/>
      <c r="H61" s="154"/>
      <c r="I61" s="10">
        <v>0</v>
      </c>
      <c r="J61" s="10">
        <v>0</v>
      </c>
      <c r="K61" s="10">
        <v>0</v>
      </c>
      <c r="L61" s="10">
        <v>0</v>
      </c>
      <c r="M61" s="10">
        <f t="shared" si="9"/>
        <v>0</v>
      </c>
      <c r="N61" s="10">
        <f t="shared" si="8"/>
        <v>0</v>
      </c>
    </row>
    <row r="62" spans="1:19" s="3" customFormat="1" ht="13.5" customHeight="1" x14ac:dyDescent="0.2">
      <c r="A62" s="139" t="s">
        <v>87</v>
      </c>
      <c r="B62" s="139" t="s">
        <v>88</v>
      </c>
      <c r="C62" s="148"/>
      <c r="D62" s="149"/>
      <c r="E62" s="149"/>
      <c r="F62" s="149"/>
      <c r="G62" s="149"/>
      <c r="H62" s="150"/>
      <c r="I62" s="10"/>
      <c r="J62" s="10"/>
      <c r="K62" s="10"/>
      <c r="L62" s="10"/>
      <c r="M62" s="10">
        <f t="shared" si="9"/>
        <v>0</v>
      </c>
      <c r="N62" s="10">
        <f t="shared" si="8"/>
        <v>0</v>
      </c>
      <c r="P62" s="115"/>
      <c r="Q62" s="114"/>
      <c r="R62" s="114"/>
      <c r="S62" s="114"/>
    </row>
    <row r="63" spans="1:19" s="3" customFormat="1" ht="13.5" customHeight="1" x14ac:dyDescent="0.2">
      <c r="A63" s="139" t="s">
        <v>89</v>
      </c>
      <c r="B63" s="139" t="s">
        <v>88</v>
      </c>
      <c r="C63" s="148"/>
      <c r="D63" s="149"/>
      <c r="E63" s="149"/>
      <c r="F63" s="149"/>
      <c r="G63" s="149"/>
      <c r="H63" s="150"/>
      <c r="I63" s="10"/>
      <c r="J63" s="10"/>
      <c r="K63" s="10"/>
      <c r="L63" s="10"/>
      <c r="M63" s="10">
        <f t="shared" si="9"/>
        <v>0</v>
      </c>
      <c r="N63" s="10">
        <f t="shared" si="8"/>
        <v>0</v>
      </c>
      <c r="Q63" s="116"/>
      <c r="R63" s="116"/>
      <c r="S63" s="116"/>
    </row>
    <row r="64" spans="1:19" s="3" customFormat="1" ht="13.5" customHeight="1" x14ac:dyDescent="0.2">
      <c r="A64" s="139" t="s">
        <v>90</v>
      </c>
      <c r="B64" s="139" t="s">
        <v>88</v>
      </c>
      <c r="C64" s="148"/>
      <c r="D64" s="149"/>
      <c r="E64" s="149"/>
      <c r="F64" s="149"/>
      <c r="G64" s="149"/>
      <c r="H64" s="150"/>
      <c r="I64" s="10"/>
      <c r="J64" s="10"/>
      <c r="K64" s="10"/>
      <c r="L64" s="10"/>
      <c r="M64" s="10">
        <f t="shared" si="9"/>
        <v>0</v>
      </c>
      <c r="N64" s="10">
        <f t="shared" si="8"/>
        <v>0</v>
      </c>
      <c r="Q64" s="100"/>
      <c r="R64" s="100"/>
      <c r="S64" s="100"/>
    </row>
    <row r="65" spans="1:19" s="3" customFormat="1" ht="13.5" customHeight="1" x14ac:dyDescent="0.2">
      <c r="A65" s="139" t="s">
        <v>91</v>
      </c>
      <c r="B65" s="139" t="s">
        <v>88</v>
      </c>
      <c r="C65" s="148"/>
      <c r="D65" s="149"/>
      <c r="E65" s="149"/>
      <c r="F65" s="149"/>
      <c r="G65" s="149"/>
      <c r="H65" s="150"/>
      <c r="I65" s="10"/>
      <c r="J65" s="10"/>
      <c r="K65" s="10"/>
      <c r="L65" s="10"/>
      <c r="M65" s="10">
        <f t="shared" si="9"/>
        <v>0</v>
      </c>
      <c r="N65" s="10">
        <f t="shared" si="8"/>
        <v>0</v>
      </c>
      <c r="Q65" s="100"/>
      <c r="R65" s="100"/>
      <c r="S65" s="100"/>
    </row>
    <row r="66" spans="1:19" s="3" customFormat="1" x14ac:dyDescent="0.2">
      <c r="A66" s="143" t="s">
        <v>92</v>
      </c>
      <c r="B66" s="143"/>
      <c r="C66" s="143"/>
      <c r="D66" s="143"/>
      <c r="E66" s="143"/>
      <c r="F66" s="143"/>
      <c r="G66" s="143"/>
      <c r="H66" s="143"/>
      <c r="I66" s="12">
        <f>TRUNC(ROUND(SUM(I34,I36:I39,I47,I56:I65),0),0)</f>
        <v>0</v>
      </c>
      <c r="J66" s="12">
        <f>TRUNC(ROUND(SUM(J34,J36:J39,J47,J56:J65),0),0)</f>
        <v>0</v>
      </c>
      <c r="K66" s="12">
        <f>TRUNC(ROUND(SUM(K34,K36:K39,K47,K56:K65),0),0)</f>
        <v>0</v>
      </c>
      <c r="L66" s="12">
        <f>TRUNC(ROUND(SUM(L34,L36:L39,L47,L56:L65),0),0)</f>
        <v>0</v>
      </c>
      <c r="M66" s="12">
        <f t="shared" si="9"/>
        <v>0</v>
      </c>
      <c r="N66" s="12">
        <f t="shared" si="8"/>
        <v>0</v>
      </c>
      <c r="Q66" s="100"/>
      <c r="R66" s="100"/>
      <c r="S66" s="100"/>
    </row>
    <row r="67" spans="1:19" s="3" customFormat="1" x14ac:dyDescent="0.2">
      <c r="A67" s="143"/>
      <c r="B67" s="143"/>
      <c r="C67" s="143"/>
      <c r="D67" s="143"/>
      <c r="E67" s="143"/>
      <c r="F67" s="143"/>
      <c r="G67" s="143"/>
      <c r="H67" s="143"/>
      <c r="I67" s="12"/>
      <c r="J67" s="12"/>
      <c r="K67" s="12"/>
      <c r="L67" s="12"/>
      <c r="M67" s="12"/>
      <c r="N67" s="12"/>
      <c r="Q67" s="100"/>
      <c r="R67" s="100"/>
      <c r="S67" s="100"/>
    </row>
    <row r="68" spans="1:19" s="3" customFormat="1" ht="12.75" customHeight="1" x14ac:dyDescent="0.2">
      <c r="A68" s="7" t="s">
        <v>94</v>
      </c>
      <c r="B68" s="7"/>
      <c r="C68" s="7"/>
      <c r="D68" s="7"/>
      <c r="E68" s="7"/>
      <c r="F68" s="7"/>
      <c r="G68" s="7"/>
      <c r="H68" s="7"/>
      <c r="I68" s="9">
        <f>SUM(I50,I54,I66)</f>
        <v>0</v>
      </c>
      <c r="J68" s="9">
        <f>SUM(J51,J52,J66)</f>
        <v>0</v>
      </c>
      <c r="K68" s="9">
        <f>SUM(K50,K54,K66)</f>
        <v>0</v>
      </c>
      <c r="L68" s="9">
        <f>SUM(L51,L52,L66)</f>
        <v>0</v>
      </c>
      <c r="M68" s="9">
        <f t="shared" si="9"/>
        <v>0</v>
      </c>
      <c r="N68" s="9">
        <f t="shared" si="8"/>
        <v>0</v>
      </c>
      <c r="Q68" s="100"/>
      <c r="R68" s="100"/>
      <c r="S68" s="100"/>
    </row>
    <row r="69" spans="1:19" s="3" customFormat="1" ht="12.75" customHeight="1" x14ac:dyDescent="0.2">
      <c r="A69" s="139"/>
      <c r="B69" s="139"/>
      <c r="C69" s="139"/>
      <c r="D69" s="139"/>
      <c r="E69" s="139"/>
      <c r="F69" s="139"/>
      <c r="G69" s="139"/>
      <c r="H69" s="139"/>
      <c r="I69" s="10"/>
      <c r="J69" s="10"/>
      <c r="K69" s="10"/>
      <c r="L69" s="10"/>
      <c r="M69" s="6"/>
    </row>
    <row r="70" spans="1:19" s="3" customFormat="1" x14ac:dyDescent="0.2">
      <c r="I70" s="39"/>
      <c r="J70" s="39"/>
      <c r="K70" s="39"/>
      <c r="L70" s="39"/>
      <c r="M70" s="39"/>
    </row>
    <row r="71" spans="1:19" s="3" customFormat="1" x14ac:dyDescent="0.2">
      <c r="A71" s="151" t="s">
        <v>95</v>
      </c>
      <c r="B71" s="152"/>
      <c r="C71" s="152"/>
      <c r="D71" s="152"/>
      <c r="E71" s="152"/>
      <c r="F71" s="152"/>
      <c r="G71" s="152"/>
      <c r="H71" s="152"/>
      <c r="I71" s="152"/>
      <c r="J71" s="152"/>
      <c r="K71" s="152"/>
      <c r="L71" s="152"/>
      <c r="M71" s="152"/>
      <c r="N71" s="152"/>
    </row>
    <row r="72" spans="1:19" s="3" customFormat="1" x14ac:dyDescent="0.2">
      <c r="I72" s="41"/>
      <c r="J72" s="41"/>
      <c r="K72" s="41"/>
      <c r="L72" s="41"/>
      <c r="M72" s="41"/>
    </row>
    <row r="73" spans="1:19" s="3" customFormat="1" x14ac:dyDescent="0.2">
      <c r="G73" s="48"/>
      <c r="I73" s="39"/>
      <c r="J73" s="39"/>
      <c r="K73" s="39"/>
      <c r="L73" s="39"/>
      <c r="M73" s="39"/>
    </row>
    <row r="74" spans="1:19" s="3" customFormat="1" x14ac:dyDescent="0.2">
      <c r="G74" s="48"/>
      <c r="I74" s="39"/>
      <c r="J74" s="39"/>
      <c r="K74" s="39"/>
      <c r="L74" s="39"/>
      <c r="M74" s="39"/>
    </row>
    <row r="75" spans="1:19" s="3" customFormat="1" x14ac:dyDescent="0.2">
      <c r="A75" s="4"/>
      <c r="G75" s="48"/>
      <c r="I75" s="39"/>
      <c r="J75" s="39"/>
      <c r="K75" s="39"/>
      <c r="L75" s="39"/>
      <c r="M75" s="39"/>
    </row>
    <row r="76" spans="1:19" s="3" customFormat="1" x14ac:dyDescent="0.2">
      <c r="A76" s="153"/>
      <c r="B76" s="153"/>
      <c r="C76" s="153"/>
      <c r="G76" s="42"/>
      <c r="I76" s="46"/>
      <c r="J76" s="46"/>
      <c r="K76" s="46"/>
      <c r="L76" s="46"/>
      <c r="M76" s="46"/>
    </row>
    <row r="77" spans="1:19" s="3" customFormat="1" x14ac:dyDescent="0.2">
      <c r="A77" s="2"/>
      <c r="I77" s="47"/>
      <c r="J77" s="47"/>
      <c r="K77" s="47"/>
      <c r="L77" s="47"/>
      <c r="M77" s="47"/>
    </row>
    <row r="78" spans="1:19" s="3" customFormat="1" x14ac:dyDescent="0.2">
      <c r="I78" s="39"/>
      <c r="J78" s="39"/>
      <c r="K78" s="39"/>
      <c r="L78" s="39"/>
      <c r="M78" s="39"/>
    </row>
    <row r="79" spans="1:19" s="3" customFormat="1" x14ac:dyDescent="0.2">
      <c r="I79" s="39"/>
      <c r="J79" s="39"/>
      <c r="K79" s="39"/>
      <c r="L79" s="39"/>
      <c r="M79" s="39"/>
    </row>
    <row r="80" spans="1:19" s="3" customFormat="1" x14ac:dyDescent="0.2">
      <c r="I80" s="39"/>
      <c r="J80" s="39"/>
      <c r="K80" s="39"/>
      <c r="L80" s="39"/>
      <c r="M80" s="39"/>
    </row>
    <row r="81" spans="9:13" s="3" customFormat="1" x14ac:dyDescent="0.2">
      <c r="I81" s="39"/>
      <c r="J81" s="39"/>
      <c r="K81" s="39"/>
      <c r="L81" s="39"/>
      <c r="M81" s="39"/>
    </row>
    <row r="82" spans="9:13" s="3" customFormat="1" x14ac:dyDescent="0.2">
      <c r="I82" s="39"/>
      <c r="J82" s="39"/>
      <c r="K82" s="39"/>
      <c r="L82" s="39"/>
      <c r="M82" s="39"/>
    </row>
    <row r="83" spans="9:13" s="3" customFormat="1" x14ac:dyDescent="0.2">
      <c r="I83" s="39"/>
      <c r="J83" s="39"/>
      <c r="K83" s="39"/>
      <c r="L83" s="39"/>
      <c r="M83" s="39"/>
    </row>
    <row r="84" spans="9:13" s="3" customFormat="1" x14ac:dyDescent="0.2">
      <c r="I84" s="39"/>
      <c r="J84" s="39"/>
      <c r="K84" s="39"/>
      <c r="L84" s="39"/>
      <c r="M84" s="39"/>
    </row>
    <row r="85" spans="9:13" s="3" customFormat="1" x14ac:dyDescent="0.2">
      <c r="I85" s="39"/>
      <c r="J85" s="39"/>
      <c r="K85" s="39"/>
      <c r="L85" s="39"/>
      <c r="M85" s="39"/>
    </row>
    <row r="86" spans="9:13" s="3" customFormat="1" x14ac:dyDescent="0.2">
      <c r="I86" s="39"/>
      <c r="J86" s="39"/>
      <c r="K86" s="39"/>
      <c r="L86" s="39"/>
      <c r="M86" s="39"/>
    </row>
    <row r="87" spans="9:13" s="3" customFormat="1" x14ac:dyDescent="0.2">
      <c r="I87" s="39"/>
      <c r="J87" s="39"/>
      <c r="K87" s="39"/>
      <c r="L87" s="39"/>
      <c r="M87" s="39"/>
    </row>
    <row r="88" spans="9:13" s="3" customFormat="1" x14ac:dyDescent="0.2">
      <c r="I88" s="39"/>
      <c r="J88" s="39"/>
      <c r="K88" s="39"/>
      <c r="L88" s="39"/>
      <c r="M88" s="39"/>
    </row>
    <row r="89" spans="9:13" s="3" customFormat="1" x14ac:dyDescent="0.2">
      <c r="I89" s="39"/>
      <c r="J89" s="39"/>
      <c r="K89" s="39"/>
      <c r="L89" s="39"/>
      <c r="M89" s="39"/>
    </row>
    <row r="90" spans="9:13" s="3" customFormat="1" x14ac:dyDescent="0.2">
      <c r="I90" s="39"/>
      <c r="J90" s="39"/>
      <c r="K90" s="39"/>
      <c r="L90" s="39"/>
      <c r="M90" s="39"/>
    </row>
    <row r="91" spans="9:13" s="3" customFormat="1" x14ac:dyDescent="0.2">
      <c r="I91" s="39"/>
      <c r="J91" s="39"/>
      <c r="K91" s="39"/>
      <c r="L91" s="39"/>
      <c r="M91" s="39"/>
    </row>
    <row r="92" spans="9:13" s="3" customFormat="1" x14ac:dyDescent="0.2">
      <c r="M92" s="40"/>
    </row>
    <row r="93" spans="9:13" s="3" customFormat="1" x14ac:dyDescent="0.2">
      <c r="M93" s="40"/>
    </row>
    <row r="94" spans="9:13" s="3" customFormat="1" x14ac:dyDescent="0.2">
      <c r="M94" s="40"/>
    </row>
    <row r="95" spans="9:13" s="3" customFormat="1" x14ac:dyDescent="0.2">
      <c r="M95" s="40"/>
    </row>
    <row r="96" spans="9:13" s="3" customFormat="1" x14ac:dyDescent="0.2">
      <c r="M96" s="40"/>
    </row>
    <row r="97" spans="13:35" s="3" customFormat="1" x14ac:dyDescent="0.2">
      <c r="M97" s="40"/>
    </row>
    <row r="98" spans="13:35" s="3" customFormat="1" x14ac:dyDescent="0.2">
      <c r="M98" s="40"/>
    </row>
    <row r="99" spans="13:35" s="3" customFormat="1" x14ac:dyDescent="0.2">
      <c r="M99" s="40"/>
    </row>
    <row r="100" spans="13:35" s="3" customFormat="1" x14ac:dyDescent="0.2">
      <c r="M100" s="40"/>
    </row>
    <row r="101" spans="13:35" s="3" customFormat="1" x14ac:dyDescent="0.2">
      <c r="M101" s="40"/>
    </row>
    <row r="102" spans="13:35" s="3" customFormat="1" x14ac:dyDescent="0.2">
      <c r="M102" s="40"/>
    </row>
    <row r="103" spans="13:35" s="3" customFormat="1" x14ac:dyDescent="0.2">
      <c r="M103" s="40"/>
    </row>
    <row r="104" spans="13:35" s="3" customFormat="1" x14ac:dyDescent="0.2">
      <c r="M104" s="40"/>
    </row>
    <row r="105" spans="13:35" s="3" customFormat="1" x14ac:dyDescent="0.2">
      <c r="M105" s="40"/>
    </row>
    <row r="106" spans="13:35" s="3" customFormat="1" x14ac:dyDescent="0.2">
      <c r="M106" s="40"/>
    </row>
    <row r="107" spans="13:35" s="3" customFormat="1" x14ac:dyDescent="0.2">
      <c r="M107" s="40"/>
    </row>
    <row r="108" spans="13:35" s="3" customFormat="1" x14ac:dyDescent="0.2">
      <c r="M108" s="40"/>
    </row>
    <row r="109" spans="13:35" s="3" customFormat="1" x14ac:dyDescent="0.2">
      <c r="M109" s="40"/>
    </row>
    <row r="110" spans="13:35" s="3" customFormat="1" x14ac:dyDescent="0.2">
      <c r="M110" s="40"/>
    </row>
    <row r="111" spans="13:35" s="3" customFormat="1" x14ac:dyDescent="0.2">
      <c r="M111" s="40"/>
      <c r="X111" s="3" t="s">
        <v>96</v>
      </c>
    </row>
    <row r="112" spans="13:35" s="3" customFormat="1" x14ac:dyDescent="0.2">
      <c r="M112" s="40"/>
      <c r="X112" s="147" t="str">
        <f>I6</f>
        <v>Year 1</v>
      </c>
      <c r="Y112" s="147"/>
      <c r="Z112" s="147" t="str">
        <f>IF(M6=0,"N/A",K6)</f>
        <v>Year 2</v>
      </c>
      <c r="AA112" s="147"/>
      <c r="AB112" s="147" t="str">
        <f>IF(O6=0,"N/A",M6)</f>
        <v>N/A</v>
      </c>
      <c r="AC112" s="147"/>
      <c r="AD112" s="147" t="str">
        <f>IF(Q6=0,"N/A",O6)</f>
        <v>N/A</v>
      </c>
      <c r="AE112" s="147"/>
      <c r="AF112" s="147" t="str">
        <f>IF(S6=0,"N/A",Q6)</f>
        <v>N/A</v>
      </c>
      <c r="AG112" s="147"/>
      <c r="AH112" s="141"/>
      <c r="AI112" s="141"/>
    </row>
    <row r="113" spans="13:258" s="3" customFormat="1" x14ac:dyDescent="0.2">
      <c r="M113" s="40"/>
      <c r="W113" s="3" t="s">
        <v>97</v>
      </c>
      <c r="X113" s="58" t="str">
        <f>I7</f>
        <v>Sponsor</v>
      </c>
      <c r="Y113" s="58" t="str">
        <f>J7</f>
        <v>UADA</v>
      </c>
      <c r="Z113" s="58" t="str">
        <f>IF(M7=0,"N/A",K7)</f>
        <v>Sponsor</v>
      </c>
      <c r="AA113" s="58" t="str">
        <f>IF(N7=0,"N/A",L7)</f>
        <v>UADA</v>
      </c>
      <c r="AB113" s="58" t="str">
        <f>IF(O7=0,"N/A",M7)</f>
        <v>N/A</v>
      </c>
      <c r="AC113" s="58" t="str">
        <f>IF(P7=0,"N/A",N7)</f>
        <v>N/A</v>
      </c>
      <c r="AD113" s="58" t="str">
        <f>IF(Q7=0,"N/A",O7)</f>
        <v>N/A</v>
      </c>
      <c r="AE113" s="58" t="str">
        <f>IF(R7=0,"N/A",P7)</f>
        <v>N/A</v>
      </c>
      <c r="AF113" s="58" t="str">
        <f>IF(S7=0,"N/A",Q7)</f>
        <v>N/A</v>
      </c>
      <c r="AG113" s="58" t="str">
        <f>IF(T7=0,"N/A",R7)</f>
        <v>N/A</v>
      </c>
      <c r="AH113" s="58"/>
      <c r="AI113" s="58"/>
      <c r="IX113" s="39"/>
    </row>
    <row r="114" spans="13:258" s="3" customFormat="1" x14ac:dyDescent="0.2">
      <c r="M114" s="40"/>
      <c r="W114" s="3" t="str">
        <f>IF(C62=0,"None",C62)</f>
        <v>None</v>
      </c>
      <c r="X114" s="10">
        <f t="shared" ref="X114:Y117" si="10">(IF(OR(I62=0,I62=""),0,(IF(I62&lt;=25000,I62,25000))))</f>
        <v>0</v>
      </c>
      <c r="Y114" s="10">
        <f t="shared" si="10"/>
        <v>0</v>
      </c>
      <c r="Z114" s="10">
        <f t="shared" ref="Z114:AA117" si="11">IF(Z$113="N/A",0,IF(OR(K62=0,K62=""),0,(IF(I62+K62&lt;=25000,K62,25000-X114))))</f>
        <v>0</v>
      </c>
      <c r="AA114" s="10">
        <f t="shared" si="11"/>
        <v>0</v>
      </c>
      <c r="AB114" s="10">
        <f t="shared" ref="AB114:AC117" si="12">IF(AB$113="N/A",0,IF(OR(M62=0,M62=""),0,(IF(I62+K62+M62&lt;=25000,M62,25000-X114-Z114))))</f>
        <v>0</v>
      </c>
      <c r="AC114" s="10">
        <f t="shared" si="12"/>
        <v>0</v>
      </c>
      <c r="AD114" s="10">
        <f t="shared" ref="AD114:AE117" si="13">IF(AD$113="N/A",0,IF(OR(O62=0,O62=""),0,(IF(I62+K62+M62+O62&lt;=25000,O62,25000-X114-Z114-AB114))))</f>
        <v>0</v>
      </c>
      <c r="AE114" s="10">
        <f t="shared" si="13"/>
        <v>0</v>
      </c>
      <c r="AF114" s="10">
        <f t="shared" ref="AF114:AG117" si="14">IF(AF$113="N/A",0,IF(OR(Q62=0,Q62=""),0,(IF(I62+K62+M62+O62+Q62&lt;=25000,Q62,25000-X114-Z114-AB114-AD114))))</f>
        <v>0</v>
      </c>
      <c r="AG114" s="10">
        <f t="shared" si="14"/>
        <v>0</v>
      </c>
    </row>
    <row r="115" spans="13:258" s="3" customFormat="1" x14ac:dyDescent="0.2">
      <c r="M115" s="40"/>
      <c r="W115" s="3" t="str">
        <f>IF(C63=0,"None",C63)</f>
        <v>None</v>
      </c>
      <c r="X115" s="10">
        <f t="shared" si="10"/>
        <v>0</v>
      </c>
      <c r="Y115" s="10">
        <f t="shared" si="10"/>
        <v>0</v>
      </c>
      <c r="Z115" s="10">
        <f t="shared" si="11"/>
        <v>0</v>
      </c>
      <c r="AA115" s="10">
        <f t="shared" si="11"/>
        <v>0</v>
      </c>
      <c r="AB115" s="10">
        <f t="shared" si="12"/>
        <v>0</v>
      </c>
      <c r="AC115" s="10">
        <f t="shared" si="12"/>
        <v>0</v>
      </c>
      <c r="AD115" s="10">
        <f t="shared" si="13"/>
        <v>0</v>
      </c>
      <c r="AE115" s="10">
        <f t="shared" si="13"/>
        <v>0</v>
      </c>
      <c r="AF115" s="10">
        <f t="shared" si="14"/>
        <v>0</v>
      </c>
      <c r="AG115" s="10">
        <f t="shared" si="14"/>
        <v>0</v>
      </c>
    </row>
    <row r="116" spans="13:258" s="3" customFormat="1" x14ac:dyDescent="0.2">
      <c r="M116" s="40"/>
      <c r="W116" s="3" t="str">
        <f>IF(C64=0,"None",C64)</f>
        <v>None</v>
      </c>
      <c r="X116" s="10">
        <f t="shared" si="10"/>
        <v>0</v>
      </c>
      <c r="Y116" s="10">
        <f t="shared" si="10"/>
        <v>0</v>
      </c>
      <c r="Z116" s="10">
        <f t="shared" si="11"/>
        <v>0</v>
      </c>
      <c r="AA116" s="10">
        <f t="shared" si="11"/>
        <v>0</v>
      </c>
      <c r="AB116" s="10">
        <f t="shared" si="12"/>
        <v>0</v>
      </c>
      <c r="AC116" s="10">
        <f t="shared" si="12"/>
        <v>0</v>
      </c>
      <c r="AD116" s="10">
        <f t="shared" si="13"/>
        <v>0</v>
      </c>
      <c r="AE116" s="10">
        <f t="shared" si="13"/>
        <v>0</v>
      </c>
      <c r="AF116" s="10">
        <f t="shared" si="14"/>
        <v>0</v>
      </c>
      <c r="AG116" s="10">
        <f t="shared" si="14"/>
        <v>0</v>
      </c>
    </row>
    <row r="117" spans="13:258" s="3" customFormat="1" x14ac:dyDescent="0.2">
      <c r="M117" s="40"/>
      <c r="W117" s="3" t="str">
        <f>IF(C65=0,"None",C65)</f>
        <v>None</v>
      </c>
      <c r="X117" s="10">
        <f t="shared" si="10"/>
        <v>0</v>
      </c>
      <c r="Y117" s="10">
        <f t="shared" si="10"/>
        <v>0</v>
      </c>
      <c r="Z117" s="10">
        <f t="shared" si="11"/>
        <v>0</v>
      </c>
      <c r="AA117" s="10">
        <f t="shared" si="11"/>
        <v>0</v>
      </c>
      <c r="AB117" s="10">
        <f t="shared" si="12"/>
        <v>0</v>
      </c>
      <c r="AC117" s="10">
        <f t="shared" si="12"/>
        <v>0</v>
      </c>
      <c r="AD117" s="10">
        <f t="shared" si="13"/>
        <v>0</v>
      </c>
      <c r="AE117" s="10">
        <f t="shared" si="13"/>
        <v>0</v>
      </c>
      <c r="AF117" s="10">
        <f t="shared" si="14"/>
        <v>0</v>
      </c>
      <c r="AG117" s="10">
        <f t="shared" si="14"/>
        <v>0</v>
      </c>
    </row>
    <row r="118" spans="13:258" s="3" customFormat="1" ht="13.5" thickBot="1" x14ac:dyDescent="0.25">
      <c r="M118" s="40"/>
      <c r="X118" s="26">
        <f t="shared" ref="X118:AE118" si="15">SUM(X114:X117)</f>
        <v>0</v>
      </c>
      <c r="Y118" s="26">
        <f t="shared" si="15"/>
        <v>0</v>
      </c>
      <c r="Z118" s="26">
        <f t="shared" si="15"/>
        <v>0</v>
      </c>
      <c r="AA118" s="26">
        <f t="shared" si="15"/>
        <v>0</v>
      </c>
      <c r="AB118" s="26">
        <f t="shared" si="15"/>
        <v>0</v>
      </c>
      <c r="AC118" s="26">
        <f t="shared" si="15"/>
        <v>0</v>
      </c>
      <c r="AD118" s="26">
        <f t="shared" si="15"/>
        <v>0</v>
      </c>
      <c r="AE118" s="26">
        <f t="shared" si="15"/>
        <v>0</v>
      </c>
      <c r="AF118" s="26">
        <f>SUM(AF114:AF117)</f>
        <v>0</v>
      </c>
      <c r="AG118" s="26">
        <f>SUM(AG114:AG117)</f>
        <v>0</v>
      </c>
      <c r="AH118" s="47"/>
      <c r="AI118" s="47"/>
    </row>
    <row r="119" spans="13:258" s="3" customFormat="1" ht="13.5" thickTop="1" x14ac:dyDescent="0.2">
      <c r="M119" s="40"/>
    </row>
    <row r="120" spans="13:258" s="3" customFormat="1" x14ac:dyDescent="0.2">
      <c r="M120" s="40"/>
    </row>
    <row r="121" spans="13:258" s="3" customFormat="1" x14ac:dyDescent="0.2">
      <c r="M121" s="40"/>
    </row>
    <row r="122" spans="13:258" s="3" customFormat="1" x14ac:dyDescent="0.2">
      <c r="M122" s="40"/>
    </row>
    <row r="123" spans="13:258" s="3" customFormat="1" x14ac:dyDescent="0.2">
      <c r="M123" s="40"/>
    </row>
    <row r="124" spans="13:258" s="3" customFormat="1" x14ac:dyDescent="0.2">
      <c r="M124" s="40"/>
    </row>
    <row r="125" spans="13:258" s="3" customFormat="1" x14ac:dyDescent="0.2">
      <c r="M125" s="40"/>
    </row>
    <row r="126" spans="13:258" s="3" customFormat="1" x14ac:dyDescent="0.2">
      <c r="M126" s="40"/>
    </row>
    <row r="127" spans="13:258" s="3" customFormat="1" x14ac:dyDescent="0.2">
      <c r="M127" s="40"/>
    </row>
    <row r="128" spans="13:258" s="3" customFormat="1" x14ac:dyDescent="0.2">
      <c r="M128" s="40"/>
    </row>
    <row r="129" spans="13:13" s="3" customFormat="1" x14ac:dyDescent="0.2">
      <c r="M129" s="40"/>
    </row>
    <row r="130" spans="13:13" s="3" customFormat="1" x14ac:dyDescent="0.2">
      <c r="M130" s="40"/>
    </row>
    <row r="131" spans="13:13" s="3" customFormat="1" x14ac:dyDescent="0.2">
      <c r="M131" s="40"/>
    </row>
    <row r="132" spans="13:13" s="3" customFormat="1" x14ac:dyDescent="0.2">
      <c r="M132" s="40"/>
    </row>
    <row r="133" spans="13:13" s="3" customFormat="1" x14ac:dyDescent="0.2">
      <c r="M133" s="40"/>
    </row>
    <row r="134" spans="13:13" s="3" customFormat="1" x14ac:dyDescent="0.2">
      <c r="M134" s="40"/>
    </row>
    <row r="135" spans="13:13" s="3" customFormat="1" x14ac:dyDescent="0.2">
      <c r="M135" s="40"/>
    </row>
    <row r="136" spans="13:13" s="3" customFormat="1" x14ac:dyDescent="0.2">
      <c r="M136" s="40"/>
    </row>
    <row r="137" spans="13:13" s="3" customFormat="1" x14ac:dyDescent="0.2">
      <c r="M137" s="40"/>
    </row>
    <row r="138" spans="13:13" s="3" customFormat="1" x14ac:dyDescent="0.2">
      <c r="M138" s="40"/>
    </row>
    <row r="139" spans="13:13" s="3" customFormat="1" x14ac:dyDescent="0.2">
      <c r="M139" s="40"/>
    </row>
    <row r="140" spans="13:13" s="3" customFormat="1" x14ac:dyDescent="0.2">
      <c r="M140" s="40"/>
    </row>
    <row r="141" spans="13:13" s="3" customFormat="1" x14ac:dyDescent="0.2">
      <c r="M141" s="40"/>
    </row>
    <row r="142" spans="13:13" s="3" customFormat="1" x14ac:dyDescent="0.2">
      <c r="M142" s="40"/>
    </row>
    <row r="143" spans="13:13" s="3" customFormat="1" x14ac:dyDescent="0.2">
      <c r="M143" s="40"/>
    </row>
    <row r="144" spans="13:13" s="3" customFormat="1" x14ac:dyDescent="0.2">
      <c r="M144" s="40"/>
    </row>
    <row r="145" spans="13:13" s="3" customFormat="1" x14ac:dyDescent="0.2">
      <c r="M145" s="40"/>
    </row>
    <row r="146" spans="13:13" s="3" customFormat="1" x14ac:dyDescent="0.2">
      <c r="M146" s="40"/>
    </row>
    <row r="147" spans="13:13" s="3" customFormat="1" x14ac:dyDescent="0.2">
      <c r="M147" s="40"/>
    </row>
    <row r="148" spans="13:13" s="3" customFormat="1" x14ac:dyDescent="0.2">
      <c r="M148" s="40"/>
    </row>
    <row r="149" spans="13:13" s="3" customFormat="1" x14ac:dyDescent="0.2">
      <c r="M149" s="40"/>
    </row>
    <row r="150" spans="13:13" s="3" customFormat="1" x14ac:dyDescent="0.2">
      <c r="M150" s="40"/>
    </row>
    <row r="151" spans="13:13" s="3" customFormat="1" x14ac:dyDescent="0.2">
      <c r="M151" s="40"/>
    </row>
    <row r="152" spans="13:13" s="3" customFormat="1" x14ac:dyDescent="0.2">
      <c r="M152" s="40"/>
    </row>
    <row r="153" spans="13:13" s="3" customFormat="1" x14ac:dyDescent="0.2">
      <c r="M153" s="40"/>
    </row>
    <row r="154" spans="13:13" s="3" customFormat="1" x14ac:dyDescent="0.2">
      <c r="M154" s="40"/>
    </row>
    <row r="155" spans="13:13" s="3" customFormat="1" x14ac:dyDescent="0.2">
      <c r="M155" s="40"/>
    </row>
    <row r="156" spans="13:13" s="3" customFormat="1" x14ac:dyDescent="0.2">
      <c r="M156" s="40"/>
    </row>
    <row r="157" spans="13:13" s="3" customFormat="1" x14ac:dyDescent="0.2">
      <c r="M157" s="40"/>
    </row>
    <row r="158" spans="13:13" s="3" customFormat="1" x14ac:dyDescent="0.2">
      <c r="M158" s="40"/>
    </row>
    <row r="159" spans="13:13" s="3" customFormat="1" x14ac:dyDescent="0.2">
      <c r="M159" s="40"/>
    </row>
    <row r="160" spans="13:13" s="3" customFormat="1" x14ac:dyDescent="0.2">
      <c r="M160" s="40"/>
    </row>
    <row r="161" spans="13:13" s="3" customFormat="1" x14ac:dyDescent="0.2">
      <c r="M161" s="40"/>
    </row>
    <row r="162" spans="13:13" s="3" customFormat="1" x14ac:dyDescent="0.2">
      <c r="M162" s="40"/>
    </row>
    <row r="163" spans="13:13" s="3" customFormat="1" x14ac:dyDescent="0.2">
      <c r="M163" s="40"/>
    </row>
    <row r="164" spans="13:13" s="3" customFormat="1" x14ac:dyDescent="0.2">
      <c r="M164" s="40"/>
    </row>
    <row r="165" spans="13:13" s="3" customFormat="1" x14ac:dyDescent="0.2">
      <c r="M165" s="40"/>
    </row>
    <row r="166" spans="13:13" s="3" customFormat="1" x14ac:dyDescent="0.2">
      <c r="M166" s="40"/>
    </row>
    <row r="167" spans="13:13" s="3" customFormat="1" x14ac:dyDescent="0.2">
      <c r="M167" s="40"/>
    </row>
    <row r="168" spans="13:13" s="3" customFormat="1" x14ac:dyDescent="0.2">
      <c r="M168" s="40"/>
    </row>
    <row r="169" spans="13:13" s="3" customFormat="1" x14ac:dyDescent="0.2">
      <c r="M169" s="40"/>
    </row>
    <row r="170" spans="13:13" s="3" customFormat="1" x14ac:dyDescent="0.2">
      <c r="M170" s="40"/>
    </row>
    <row r="171" spans="13:13" s="3" customFormat="1" x14ac:dyDescent="0.2">
      <c r="M171" s="40"/>
    </row>
    <row r="172" spans="13:13" s="3" customFormat="1" x14ac:dyDescent="0.2">
      <c r="M172" s="40"/>
    </row>
    <row r="173" spans="13:13" s="3" customFormat="1" x14ac:dyDescent="0.2">
      <c r="M173" s="40"/>
    </row>
    <row r="174" spans="13:13" s="3" customFormat="1" x14ac:dyDescent="0.2">
      <c r="M174" s="40"/>
    </row>
    <row r="175" spans="13:13" s="3" customFormat="1" x14ac:dyDescent="0.2">
      <c r="M175" s="40"/>
    </row>
    <row r="176" spans="13:13" s="3" customFormat="1" x14ac:dyDescent="0.2">
      <c r="M176" s="40"/>
    </row>
    <row r="177" spans="1:14" s="3" customFormat="1" x14ac:dyDescent="0.2">
      <c r="M177" s="40"/>
    </row>
    <row r="178" spans="1:14" s="3" customFormat="1" x14ac:dyDescent="0.2">
      <c r="M178" s="40"/>
    </row>
    <row r="179" spans="1:14" x14ac:dyDescent="0.2">
      <c r="A179" s="3"/>
      <c r="B179" s="3"/>
      <c r="C179" s="3"/>
      <c r="D179" s="3"/>
      <c r="E179" s="3"/>
      <c r="F179" s="3"/>
      <c r="G179" s="3"/>
      <c r="H179" s="3"/>
      <c r="I179" s="3"/>
      <c r="J179" s="3"/>
      <c r="K179" s="3"/>
      <c r="L179" s="3"/>
      <c r="M179" s="40"/>
      <c r="N179" s="3"/>
    </row>
    <row r="180" spans="1:14" x14ac:dyDescent="0.2">
      <c r="A180" s="3"/>
      <c r="B180" s="3"/>
      <c r="C180" s="3"/>
      <c r="D180" s="3"/>
      <c r="E180" s="3"/>
      <c r="F180" s="3"/>
      <c r="G180" s="3"/>
      <c r="H180" s="3"/>
      <c r="I180" s="3"/>
      <c r="J180" s="3"/>
      <c r="K180" s="3"/>
      <c r="L180" s="3"/>
      <c r="M180" s="40"/>
      <c r="N180" s="3"/>
    </row>
  </sheetData>
  <mergeCells count="53">
    <mergeCell ref="E28:F28"/>
    <mergeCell ref="D27:G27"/>
    <mergeCell ref="C6:E6"/>
    <mergeCell ref="F6:G6"/>
    <mergeCell ref="C7:E7"/>
    <mergeCell ref="M6:N6"/>
    <mergeCell ref="A1:C1"/>
    <mergeCell ref="D1:E1"/>
    <mergeCell ref="F1:H1"/>
    <mergeCell ref="B3:C3"/>
    <mergeCell ref="E3:H3"/>
    <mergeCell ref="B2:H2"/>
    <mergeCell ref="B4:H4"/>
    <mergeCell ref="K6:L6"/>
    <mergeCell ref="B5:H5"/>
    <mergeCell ref="I6:J6"/>
    <mergeCell ref="A39:B39"/>
    <mergeCell ref="A55:H55"/>
    <mergeCell ref="A49:H49"/>
    <mergeCell ref="A40:H40"/>
    <mergeCell ref="A41:H41"/>
    <mergeCell ref="A42:H42"/>
    <mergeCell ref="A43:H43"/>
    <mergeCell ref="A44:H44"/>
    <mergeCell ref="A45:H45"/>
    <mergeCell ref="A46:H46"/>
    <mergeCell ref="D50:E50"/>
    <mergeCell ref="D51:E51"/>
    <mergeCell ref="D52:E52"/>
    <mergeCell ref="E29:F29"/>
    <mergeCell ref="E30:F30"/>
    <mergeCell ref="E31:F31"/>
    <mergeCell ref="E32:F32"/>
    <mergeCell ref="A38:H38"/>
    <mergeCell ref="AD112:AE112"/>
    <mergeCell ref="AF112:AG112"/>
    <mergeCell ref="C63:H63"/>
    <mergeCell ref="C64:H64"/>
    <mergeCell ref="C65:H65"/>
    <mergeCell ref="X112:Y112"/>
    <mergeCell ref="A71:N71"/>
    <mergeCell ref="A76:C76"/>
    <mergeCell ref="Z112:AA112"/>
    <mergeCell ref="A59:H59"/>
    <mergeCell ref="A60:H60"/>
    <mergeCell ref="A61:H61"/>
    <mergeCell ref="C62:H62"/>
    <mergeCell ref="AB112:AC112"/>
    <mergeCell ref="A57:H57"/>
    <mergeCell ref="F56:G56"/>
    <mergeCell ref="D54:E54"/>
    <mergeCell ref="B56:D56"/>
    <mergeCell ref="A58:H58"/>
  </mergeCells>
  <conditionalFormatting sqref="E9:F9">
    <cfRule type="expression" dxfId="39" priority="10">
      <formula>C8=12</formula>
    </cfRule>
  </conditionalFormatting>
  <conditionalFormatting sqref="E11:F11">
    <cfRule type="expression" dxfId="38" priority="9">
      <formula>C10=12</formula>
    </cfRule>
  </conditionalFormatting>
  <conditionalFormatting sqref="E13:F13">
    <cfRule type="expression" dxfId="37" priority="8">
      <formula>C12=12</formula>
    </cfRule>
  </conditionalFormatting>
  <conditionalFormatting sqref="E15:F15">
    <cfRule type="expression" dxfId="36" priority="7">
      <formula>C14=12</formula>
    </cfRule>
  </conditionalFormatting>
  <conditionalFormatting sqref="E17:F17">
    <cfRule type="expression" dxfId="35" priority="6">
      <formula>C16=12</formula>
    </cfRule>
  </conditionalFormatting>
  <conditionalFormatting sqref="G9">
    <cfRule type="expression" dxfId="34" priority="5">
      <formula>C8=12</formula>
    </cfRule>
  </conditionalFormatting>
  <conditionalFormatting sqref="G11">
    <cfRule type="expression" dxfId="33" priority="4">
      <formula>C10=12</formula>
    </cfRule>
  </conditionalFormatting>
  <conditionalFormatting sqref="G13">
    <cfRule type="expression" dxfId="32" priority="3">
      <formula>C12=12</formula>
    </cfRule>
  </conditionalFormatting>
  <conditionalFormatting sqref="G15">
    <cfRule type="expression" dxfId="31" priority="2">
      <formula>C14=12</formula>
    </cfRule>
  </conditionalFormatting>
  <conditionalFormatting sqref="G17">
    <cfRule type="expression" dxfId="30" priority="1">
      <formula>C16=12</formula>
    </cfRule>
  </conditionalFormatting>
  <dataValidations count="2">
    <dataValidation type="list" allowBlank="1" showInputMessage="1" showErrorMessage="1" sqref="E18:E21" xr:uid="{00000000-0002-0000-0100-000000000000}">
      <formula1>"NonCL, Class"</formula1>
    </dataValidation>
    <dataValidation type="list" allowBlank="1" showInputMessage="1" showErrorMessage="1" errorTitle="Appointment length" error="Please enter 9 (academic appointment) or 12 (calendar year appointment)." sqref="C8 C10 C12 C14 C16 C18:C21" xr:uid="{00000000-0002-0000-0100-000001000000}">
      <formula1>"9, 12"</formula1>
    </dataValidation>
  </dataValidations>
  <printOptions horizontalCentered="1"/>
  <pageMargins left="0.75" right="0.75" top="1" bottom="1" header="0.5" footer="0.5"/>
  <pageSetup scale="7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Z180"/>
  <sheetViews>
    <sheetView topLeftCell="A32" zoomScale="110" zoomScaleNormal="110" workbookViewId="0">
      <selection activeCell="O46" sqref="O46"/>
    </sheetView>
  </sheetViews>
  <sheetFormatPr defaultRowHeight="12.75" x14ac:dyDescent="0.2"/>
  <cols>
    <col min="1" max="1" width="27.42578125" customWidth="1"/>
    <col min="2" max="2" width="11.85546875" customWidth="1"/>
    <col min="3" max="3" width="6.85546875" customWidth="1"/>
    <col min="4" max="4" width="3.5703125" customWidth="1"/>
    <col min="5" max="5" width="5.5703125" customWidth="1"/>
    <col min="6" max="6" width="6.42578125" customWidth="1"/>
    <col min="7" max="8" width="5.42578125" customWidth="1"/>
    <col min="9" max="9" width="12.5703125" style="3" customWidth="1"/>
    <col min="10" max="10" width="9.42578125" style="3" customWidth="1"/>
    <col min="11" max="11" width="10.140625" style="3" customWidth="1"/>
    <col min="12" max="12" width="10.7109375" style="3" customWidth="1"/>
    <col min="13" max="13" width="10.28515625" style="3" customWidth="1"/>
    <col min="14" max="14" width="9.7109375" style="3" customWidth="1"/>
    <col min="15" max="15" width="9.140625" style="1" customWidth="1"/>
    <col min="16" max="16" width="9.140625" customWidth="1"/>
    <col min="18" max="18" width="19.85546875" customWidth="1"/>
    <col min="19" max="19" width="11.28515625" bestFit="1" customWidth="1"/>
    <col min="21" max="21" width="9.5703125" customWidth="1"/>
  </cols>
  <sheetData>
    <row r="1" spans="1:21" ht="18" customHeight="1" x14ac:dyDescent="0.2">
      <c r="A1" s="163" t="s">
        <v>99</v>
      </c>
      <c r="B1" s="164"/>
      <c r="C1" s="164"/>
      <c r="D1" s="165" t="s">
        <v>1</v>
      </c>
      <c r="E1" s="165"/>
      <c r="F1" s="166"/>
      <c r="G1" s="166"/>
      <c r="H1" s="167"/>
      <c r="I1" s="125" t="s">
        <v>2</v>
      </c>
      <c r="J1" s="126"/>
      <c r="K1" s="6"/>
      <c r="L1" s="139"/>
      <c r="M1" s="8"/>
      <c r="Q1" s="8"/>
      <c r="R1" s="31" t="s">
        <v>3</v>
      </c>
      <c r="S1" s="27"/>
      <c r="T1" s="139"/>
      <c r="U1" s="15"/>
    </row>
    <row r="2" spans="1:21" ht="13.5" customHeight="1" x14ac:dyDescent="0.2">
      <c r="A2" s="14" t="s">
        <v>4</v>
      </c>
      <c r="B2" s="173"/>
      <c r="C2" s="174"/>
      <c r="D2" s="174"/>
      <c r="E2" s="174"/>
      <c r="F2" s="174"/>
      <c r="G2" s="174"/>
      <c r="H2" s="175"/>
      <c r="I2" s="125" t="s">
        <v>6</v>
      </c>
      <c r="J2" s="127"/>
      <c r="K2" s="40"/>
      <c r="M2" s="8"/>
      <c r="Q2" s="8"/>
      <c r="R2" s="121" t="s">
        <v>7</v>
      </c>
      <c r="S2" s="8"/>
      <c r="T2" s="140"/>
      <c r="U2" s="15"/>
    </row>
    <row r="3" spans="1:21" ht="13.5" customHeight="1" x14ac:dyDescent="0.2">
      <c r="A3" s="14" t="s">
        <v>8</v>
      </c>
      <c r="B3" s="168"/>
      <c r="C3" s="169"/>
      <c r="D3" s="138" t="s">
        <v>9</v>
      </c>
      <c r="E3" s="170"/>
      <c r="F3" s="171"/>
      <c r="G3" s="171"/>
      <c r="H3" s="172"/>
      <c r="I3" s="125" t="s">
        <v>10</v>
      </c>
      <c r="J3" s="126"/>
      <c r="K3" s="139"/>
      <c r="L3" s="139"/>
      <c r="R3" s="31" t="s">
        <v>11</v>
      </c>
      <c r="S3" s="17"/>
      <c r="T3" s="140"/>
    </row>
    <row r="4" spans="1:21" ht="13.5" customHeight="1" x14ac:dyDescent="0.2">
      <c r="A4" s="14" t="s">
        <v>12</v>
      </c>
      <c r="B4" s="176"/>
      <c r="C4" s="177"/>
      <c r="D4" s="177"/>
      <c r="E4" s="177"/>
      <c r="F4" s="177"/>
      <c r="G4" s="177"/>
      <c r="H4" s="178"/>
      <c r="I4" s="125" t="s">
        <v>13</v>
      </c>
      <c r="J4" s="128"/>
      <c r="K4" s="139"/>
      <c r="N4" s="8"/>
      <c r="O4" s="139"/>
      <c r="R4" s="31" t="s">
        <v>14</v>
      </c>
    </row>
    <row r="5" spans="1:21" ht="13.5" customHeight="1" thickBot="1" x14ac:dyDescent="0.25">
      <c r="A5" s="52" t="s">
        <v>15</v>
      </c>
      <c r="B5" s="179"/>
      <c r="C5" s="180"/>
      <c r="D5" s="180"/>
      <c r="E5" s="180"/>
      <c r="F5" s="180"/>
      <c r="G5" s="180"/>
      <c r="H5" s="181"/>
      <c r="I5" s="129" t="s">
        <v>16</v>
      </c>
      <c r="J5" s="130"/>
      <c r="K5" s="139"/>
      <c r="N5" s="8"/>
      <c r="O5" s="139"/>
      <c r="R5" s="31" t="s">
        <v>17</v>
      </c>
    </row>
    <row r="6" spans="1:21" s="3" customFormat="1" ht="13.5" customHeight="1" thickBot="1" x14ac:dyDescent="0.25">
      <c r="A6" s="139"/>
      <c r="B6" s="136"/>
      <c r="C6" s="187" t="s">
        <v>18</v>
      </c>
      <c r="D6" s="188"/>
      <c r="E6" s="188"/>
      <c r="F6" s="187" t="s">
        <v>19</v>
      </c>
      <c r="G6" s="189"/>
      <c r="H6" s="102" t="s">
        <v>20</v>
      </c>
      <c r="I6" s="184" t="s">
        <v>21</v>
      </c>
      <c r="J6" s="184"/>
      <c r="K6" s="184" t="s">
        <v>98</v>
      </c>
      <c r="L6" s="184"/>
      <c r="M6" s="184" t="s">
        <v>100</v>
      </c>
      <c r="N6" s="184"/>
      <c r="O6" s="182" t="s">
        <v>22</v>
      </c>
      <c r="P6" s="183"/>
      <c r="Q6" s="22"/>
      <c r="R6" s="122" t="s">
        <v>23</v>
      </c>
      <c r="U6"/>
    </row>
    <row r="7" spans="1:21" s="3" customFormat="1" ht="13.5" customHeight="1" thickBot="1" x14ac:dyDescent="0.25">
      <c r="A7" s="139" t="s">
        <v>24</v>
      </c>
      <c r="B7" s="137" t="s">
        <v>25</v>
      </c>
      <c r="C7" s="190" t="s">
        <v>26</v>
      </c>
      <c r="D7" s="191"/>
      <c r="E7" s="191"/>
      <c r="F7" s="137" t="s">
        <v>27</v>
      </c>
      <c r="G7" s="20" t="s">
        <v>28</v>
      </c>
      <c r="H7" s="103" t="s">
        <v>29</v>
      </c>
      <c r="I7" s="43" t="s">
        <v>30</v>
      </c>
      <c r="J7" s="43" t="s">
        <v>112</v>
      </c>
      <c r="K7" s="43" t="s">
        <v>30</v>
      </c>
      <c r="L7" s="43" t="s">
        <v>112</v>
      </c>
      <c r="M7" s="43" t="s">
        <v>30</v>
      </c>
      <c r="N7" s="43" t="s">
        <v>112</v>
      </c>
      <c r="O7" s="144" t="s">
        <v>30</v>
      </c>
      <c r="P7" s="43" t="s">
        <v>112</v>
      </c>
    </row>
    <row r="8" spans="1:21" s="3" customFormat="1" ht="13.5" customHeight="1" thickTop="1" x14ac:dyDescent="0.2">
      <c r="A8" s="139"/>
      <c r="B8" s="89"/>
      <c r="C8" s="68">
        <v>12</v>
      </c>
      <c r="D8" s="8" t="s">
        <v>32</v>
      </c>
      <c r="E8" s="49" t="s">
        <v>33</v>
      </c>
      <c r="F8" s="131"/>
      <c r="G8" s="23"/>
      <c r="H8" s="104">
        <v>0</v>
      </c>
      <c r="I8" s="10">
        <f>$B8*$F8</f>
        <v>0</v>
      </c>
      <c r="J8" s="10">
        <f>$B8*$H8</f>
        <v>0</v>
      </c>
      <c r="K8" s="10">
        <f>TRUNC(ROUND(I8*1.03,0),0)</f>
        <v>0</v>
      </c>
      <c r="L8" s="10">
        <f>TRUNC(ROUND(J8*1.03,0),0)</f>
        <v>0</v>
      </c>
      <c r="M8" s="10">
        <f>TRUNC(ROUND(K8*1.03,0),0)</f>
        <v>0</v>
      </c>
      <c r="N8" s="10">
        <f>TRUNC(ROUND(L8*1.03,0),0)</f>
        <v>0</v>
      </c>
      <c r="O8" s="10">
        <f>SUM($I8,$K8,$M8)</f>
        <v>0</v>
      </c>
      <c r="P8" s="10">
        <f>SUM($J8,$L8,$N8)</f>
        <v>0</v>
      </c>
      <c r="R8" s="59" t="s">
        <v>34</v>
      </c>
      <c r="S8" s="60"/>
      <c r="T8" s="92"/>
      <c r="U8" s="98"/>
    </row>
    <row r="9" spans="1:21" s="3" customFormat="1" ht="13.5" customHeight="1" x14ac:dyDescent="0.2">
      <c r="A9" s="18"/>
      <c r="B9" s="88"/>
      <c r="C9" s="83"/>
      <c r="D9" s="44"/>
      <c r="E9" s="57" t="str">
        <f>IF(C8=9,"Sum","")</f>
        <v/>
      </c>
      <c r="F9" s="132"/>
      <c r="G9" s="57"/>
      <c r="H9" s="105">
        <v>0</v>
      </c>
      <c r="I9" s="10">
        <f t="shared" ref="I9:I20" si="0">$B9*$F9</f>
        <v>0</v>
      </c>
      <c r="J9" s="10">
        <f t="shared" ref="J9:J21" si="1">$B9*$H9</f>
        <v>0</v>
      </c>
      <c r="K9" s="10">
        <f t="shared" ref="K9:N25" si="2">TRUNC(ROUND(I9*1.03,0),0)</f>
        <v>0</v>
      </c>
      <c r="L9" s="10">
        <f t="shared" si="2"/>
        <v>0</v>
      </c>
      <c r="M9" s="10">
        <f t="shared" si="2"/>
        <v>0</v>
      </c>
      <c r="N9" s="10">
        <f t="shared" si="2"/>
        <v>0</v>
      </c>
      <c r="O9" s="10">
        <f>SUM($I9,$K9,$M9)</f>
        <v>0</v>
      </c>
      <c r="P9" s="10">
        <f t="shared" ref="P9:P26" si="3">SUM($J9,$L9,$N9)</f>
        <v>0</v>
      </c>
      <c r="R9" s="61"/>
      <c r="S9" s="62"/>
      <c r="T9" s="93"/>
      <c r="U9" s="99"/>
    </row>
    <row r="10" spans="1:21" s="3" customFormat="1" ht="13.5" customHeight="1" x14ac:dyDescent="0.2">
      <c r="A10" s="139" t="s">
        <v>35</v>
      </c>
      <c r="B10" s="90"/>
      <c r="C10" s="69">
        <v>12</v>
      </c>
      <c r="D10" s="8" t="s">
        <v>32</v>
      </c>
      <c r="E10" s="49" t="s">
        <v>33</v>
      </c>
      <c r="F10" s="131"/>
      <c r="G10" s="23"/>
      <c r="H10" s="106">
        <v>0</v>
      </c>
      <c r="I10" s="10">
        <f t="shared" si="0"/>
        <v>0</v>
      </c>
      <c r="J10" s="10">
        <f t="shared" si="1"/>
        <v>0</v>
      </c>
      <c r="K10" s="10">
        <f t="shared" si="2"/>
        <v>0</v>
      </c>
      <c r="L10" s="10">
        <f t="shared" si="2"/>
        <v>0</v>
      </c>
      <c r="M10" s="10">
        <f t="shared" si="2"/>
        <v>0</v>
      </c>
      <c r="N10" s="10">
        <f t="shared" si="2"/>
        <v>0</v>
      </c>
      <c r="O10" s="10">
        <f t="shared" ref="O10:O26" si="4">SUM($I10,$K10,$M10)</f>
        <v>0</v>
      </c>
      <c r="P10" s="10">
        <f t="shared" si="3"/>
        <v>0</v>
      </c>
      <c r="R10" s="63" t="s">
        <v>36</v>
      </c>
      <c r="S10" s="64"/>
      <c r="T10" s="94"/>
      <c r="U10" s="99"/>
    </row>
    <row r="11" spans="1:21" s="3" customFormat="1" ht="13.5" customHeight="1" x14ac:dyDescent="0.2">
      <c r="A11" s="18"/>
      <c r="B11" s="88"/>
      <c r="C11" s="50"/>
      <c r="D11" s="44"/>
      <c r="E11" s="57" t="str">
        <f>IF(C10=9,"Sum","")</f>
        <v/>
      </c>
      <c r="F11" s="132"/>
      <c r="G11" s="57"/>
      <c r="H11" s="105">
        <v>0</v>
      </c>
      <c r="I11" s="10">
        <f t="shared" si="0"/>
        <v>0</v>
      </c>
      <c r="J11" s="10">
        <f t="shared" si="1"/>
        <v>0</v>
      </c>
      <c r="K11" s="10">
        <f t="shared" si="2"/>
        <v>0</v>
      </c>
      <c r="L11" s="10">
        <f t="shared" si="2"/>
        <v>0</v>
      </c>
      <c r="M11" s="10">
        <f t="shared" si="2"/>
        <v>0</v>
      </c>
      <c r="N11" s="10">
        <f t="shared" si="2"/>
        <v>0</v>
      </c>
      <c r="O11" s="10">
        <f t="shared" si="4"/>
        <v>0</v>
      </c>
      <c r="P11" s="10">
        <f t="shared" si="3"/>
        <v>0</v>
      </c>
      <c r="R11" s="65"/>
      <c r="S11" s="66"/>
      <c r="T11" s="101"/>
      <c r="U11" s="99"/>
    </row>
    <row r="12" spans="1:21" s="3" customFormat="1" ht="13.5" customHeight="1" thickBot="1" x14ac:dyDescent="0.25">
      <c r="A12" s="139" t="s">
        <v>35</v>
      </c>
      <c r="B12" s="90"/>
      <c r="C12" s="69">
        <v>12</v>
      </c>
      <c r="D12" s="8" t="s">
        <v>32</v>
      </c>
      <c r="E12" s="49" t="s">
        <v>33</v>
      </c>
      <c r="F12" s="131"/>
      <c r="G12" s="23"/>
      <c r="H12" s="106">
        <v>0</v>
      </c>
      <c r="I12" s="10">
        <f>$B12*$F12</f>
        <v>0</v>
      </c>
      <c r="J12" s="10">
        <f t="shared" si="1"/>
        <v>0</v>
      </c>
      <c r="K12" s="10">
        <f t="shared" si="2"/>
        <v>0</v>
      </c>
      <c r="L12" s="10">
        <f t="shared" si="2"/>
        <v>0</v>
      </c>
      <c r="M12" s="10">
        <f t="shared" si="2"/>
        <v>0</v>
      </c>
      <c r="N12" s="10">
        <f t="shared" si="2"/>
        <v>0</v>
      </c>
      <c r="O12" s="10">
        <f t="shared" si="4"/>
        <v>0</v>
      </c>
      <c r="P12" s="10">
        <f t="shared" si="3"/>
        <v>0</v>
      </c>
      <c r="R12" s="67"/>
      <c r="S12" s="119"/>
      <c r="T12" s="120"/>
      <c r="U12" s="99"/>
    </row>
    <row r="13" spans="1:21" s="3" customFormat="1" ht="13.5" customHeight="1" thickTop="1" x14ac:dyDescent="0.2">
      <c r="A13" s="18"/>
      <c r="B13" s="88"/>
      <c r="C13" s="28"/>
      <c r="D13" s="24"/>
      <c r="E13" s="57" t="str">
        <f>IF(C12=9,"Sum","")</f>
        <v/>
      </c>
      <c r="F13" s="132"/>
      <c r="G13" s="57"/>
      <c r="H13" s="105">
        <v>0</v>
      </c>
      <c r="I13" s="10">
        <f t="shared" si="0"/>
        <v>0</v>
      </c>
      <c r="J13" s="10">
        <f t="shared" si="1"/>
        <v>0</v>
      </c>
      <c r="K13" s="10">
        <f t="shared" si="2"/>
        <v>0</v>
      </c>
      <c r="L13" s="10">
        <f t="shared" si="2"/>
        <v>0</v>
      </c>
      <c r="M13" s="10">
        <f t="shared" si="2"/>
        <v>0</v>
      </c>
      <c r="N13" s="10">
        <f t="shared" si="2"/>
        <v>0</v>
      </c>
      <c r="O13" s="10">
        <f t="shared" si="4"/>
        <v>0</v>
      </c>
      <c r="P13" s="10">
        <f t="shared" si="3"/>
        <v>0</v>
      </c>
      <c r="U13" s="100"/>
    </row>
    <row r="14" spans="1:21" s="3" customFormat="1" ht="13.5" customHeight="1" x14ac:dyDescent="0.2">
      <c r="A14" s="139" t="s">
        <v>35</v>
      </c>
      <c r="B14" s="90"/>
      <c r="C14" s="69">
        <v>12</v>
      </c>
      <c r="D14" s="8" t="s">
        <v>32</v>
      </c>
      <c r="E14" s="49" t="s">
        <v>33</v>
      </c>
      <c r="F14" s="131"/>
      <c r="G14" s="23"/>
      <c r="H14" s="106">
        <v>0</v>
      </c>
      <c r="I14" s="10">
        <f>$B14*$F14</f>
        <v>0</v>
      </c>
      <c r="J14" s="10">
        <f t="shared" si="1"/>
        <v>0</v>
      </c>
      <c r="K14" s="10">
        <f t="shared" si="2"/>
        <v>0</v>
      </c>
      <c r="L14" s="10">
        <f t="shared" si="2"/>
        <v>0</v>
      </c>
      <c r="M14" s="10">
        <f t="shared" si="2"/>
        <v>0</v>
      </c>
      <c r="N14" s="10">
        <f t="shared" si="2"/>
        <v>0</v>
      </c>
      <c r="O14" s="10">
        <f t="shared" si="4"/>
        <v>0</v>
      </c>
      <c r="P14" s="10">
        <f t="shared" si="3"/>
        <v>0</v>
      </c>
    </row>
    <row r="15" spans="1:21" s="3" customFormat="1" ht="13.5" customHeight="1" x14ac:dyDescent="0.2">
      <c r="A15" s="18"/>
      <c r="B15" s="88"/>
      <c r="C15" s="28"/>
      <c r="D15" s="24"/>
      <c r="E15" s="57" t="str">
        <f>IF(C14=9,"Sum","")</f>
        <v/>
      </c>
      <c r="F15" s="132"/>
      <c r="G15" s="57"/>
      <c r="H15" s="105">
        <v>0</v>
      </c>
      <c r="I15" s="10">
        <f t="shared" si="0"/>
        <v>0</v>
      </c>
      <c r="J15" s="10">
        <f t="shared" si="1"/>
        <v>0</v>
      </c>
      <c r="K15" s="10">
        <f t="shared" si="2"/>
        <v>0</v>
      </c>
      <c r="L15" s="10">
        <f t="shared" si="2"/>
        <v>0</v>
      </c>
      <c r="M15" s="10">
        <f t="shared" si="2"/>
        <v>0</v>
      </c>
      <c r="N15" s="10">
        <f t="shared" si="2"/>
        <v>0</v>
      </c>
      <c r="O15" s="10">
        <f t="shared" si="4"/>
        <v>0</v>
      </c>
      <c r="P15" s="10">
        <f t="shared" si="3"/>
        <v>0</v>
      </c>
    </row>
    <row r="16" spans="1:21" s="3" customFormat="1" ht="13.5" customHeight="1" x14ac:dyDescent="0.2">
      <c r="A16" s="139" t="s">
        <v>35</v>
      </c>
      <c r="B16" s="90"/>
      <c r="C16" s="69">
        <v>12</v>
      </c>
      <c r="D16" s="8" t="s">
        <v>32</v>
      </c>
      <c r="E16" s="49" t="s">
        <v>33</v>
      </c>
      <c r="F16" s="131"/>
      <c r="G16" s="23"/>
      <c r="H16" s="106">
        <v>0</v>
      </c>
      <c r="I16" s="10">
        <f>$B16*$F16</f>
        <v>0</v>
      </c>
      <c r="J16" s="10">
        <f t="shared" si="1"/>
        <v>0</v>
      </c>
      <c r="K16" s="10">
        <f t="shared" si="2"/>
        <v>0</v>
      </c>
      <c r="L16" s="10">
        <f t="shared" si="2"/>
        <v>0</v>
      </c>
      <c r="M16" s="10">
        <f t="shared" si="2"/>
        <v>0</v>
      </c>
      <c r="N16" s="10">
        <f t="shared" si="2"/>
        <v>0</v>
      </c>
      <c r="O16" s="10">
        <f t="shared" si="4"/>
        <v>0</v>
      </c>
      <c r="P16" s="10">
        <f t="shared" si="3"/>
        <v>0</v>
      </c>
    </row>
    <row r="17" spans="1:28" s="3" customFormat="1" ht="13.5" customHeight="1" x14ac:dyDescent="0.2">
      <c r="A17" s="18"/>
      <c r="B17" s="88"/>
      <c r="C17" s="28"/>
      <c r="D17" s="24"/>
      <c r="E17" s="57" t="str">
        <f>IF(C16=9,"Sum","")</f>
        <v/>
      </c>
      <c r="F17" s="132"/>
      <c r="G17" s="57"/>
      <c r="H17" s="105">
        <v>0</v>
      </c>
      <c r="I17" s="10">
        <f t="shared" si="0"/>
        <v>0</v>
      </c>
      <c r="J17" s="10">
        <f t="shared" si="1"/>
        <v>0</v>
      </c>
      <c r="K17" s="10">
        <f t="shared" si="2"/>
        <v>0</v>
      </c>
      <c r="L17" s="10">
        <f t="shared" si="2"/>
        <v>0</v>
      </c>
      <c r="M17" s="10">
        <f t="shared" si="2"/>
        <v>0</v>
      </c>
      <c r="N17" s="10">
        <f t="shared" si="2"/>
        <v>0</v>
      </c>
      <c r="O17" s="10">
        <f t="shared" si="4"/>
        <v>0</v>
      </c>
      <c r="P17" s="10">
        <f t="shared" si="3"/>
        <v>0</v>
      </c>
    </row>
    <row r="18" spans="1:28" s="3" customFormat="1" ht="13.5" customHeight="1" thickBot="1" x14ac:dyDescent="0.25">
      <c r="A18" s="142" t="s">
        <v>37</v>
      </c>
      <c r="B18" s="90"/>
      <c r="C18" s="69">
        <v>12</v>
      </c>
      <c r="D18" s="19" t="s">
        <v>32</v>
      </c>
      <c r="E18" s="57" t="s">
        <v>33</v>
      </c>
      <c r="F18" s="133"/>
      <c r="G18" s="29"/>
      <c r="H18" s="107">
        <v>0</v>
      </c>
      <c r="I18" s="10">
        <f t="shared" si="0"/>
        <v>0</v>
      </c>
      <c r="J18" s="10">
        <f t="shared" si="1"/>
        <v>0</v>
      </c>
      <c r="K18" s="10">
        <f t="shared" si="2"/>
        <v>0</v>
      </c>
      <c r="L18" s="10">
        <f t="shared" si="2"/>
        <v>0</v>
      </c>
      <c r="M18" s="10">
        <f t="shared" si="2"/>
        <v>0</v>
      </c>
      <c r="N18" s="10">
        <f t="shared" si="2"/>
        <v>0</v>
      </c>
      <c r="O18" s="10">
        <f t="shared" si="4"/>
        <v>0</v>
      </c>
      <c r="P18" s="10">
        <f t="shared" si="3"/>
        <v>0</v>
      </c>
      <c r="AA18" s="110"/>
      <c r="AB18" s="111"/>
    </row>
    <row r="19" spans="1:28" s="3" customFormat="1" ht="13.5" customHeight="1" thickTop="1" x14ac:dyDescent="0.2">
      <c r="A19" s="142" t="s">
        <v>38</v>
      </c>
      <c r="B19" s="90"/>
      <c r="C19" s="69">
        <v>12</v>
      </c>
      <c r="D19" s="19" t="s">
        <v>32</v>
      </c>
      <c r="E19" s="57" t="s">
        <v>33</v>
      </c>
      <c r="F19" s="133"/>
      <c r="G19" s="29"/>
      <c r="H19" s="107">
        <v>0</v>
      </c>
      <c r="I19" s="10">
        <f t="shared" si="0"/>
        <v>0</v>
      </c>
      <c r="J19" s="10">
        <f t="shared" si="1"/>
        <v>0</v>
      </c>
      <c r="K19" s="10">
        <f t="shared" si="2"/>
        <v>0</v>
      </c>
      <c r="L19" s="10">
        <f t="shared" si="2"/>
        <v>0</v>
      </c>
      <c r="M19" s="10">
        <f t="shared" si="2"/>
        <v>0</v>
      </c>
      <c r="N19" s="10">
        <f t="shared" si="2"/>
        <v>0</v>
      </c>
      <c r="O19" s="10">
        <f t="shared" si="4"/>
        <v>0</v>
      </c>
      <c r="P19" s="10">
        <f t="shared" si="3"/>
        <v>0</v>
      </c>
      <c r="R19" s="59" t="s">
        <v>39</v>
      </c>
      <c r="S19" s="60"/>
      <c r="T19" s="92"/>
      <c r="AA19" s="110"/>
      <c r="AB19" s="111"/>
    </row>
    <row r="20" spans="1:28" s="3" customFormat="1" ht="13.5" customHeight="1" x14ac:dyDescent="0.2">
      <c r="A20" s="84" t="s">
        <v>101</v>
      </c>
      <c r="B20" s="90">
        <v>0</v>
      </c>
      <c r="C20" s="69">
        <v>12</v>
      </c>
      <c r="D20" s="85" t="s">
        <v>32</v>
      </c>
      <c r="E20" s="49" t="s">
        <v>33</v>
      </c>
      <c r="F20" s="134"/>
      <c r="G20" s="86"/>
      <c r="H20" s="107">
        <v>0</v>
      </c>
      <c r="I20" s="10">
        <f t="shared" si="0"/>
        <v>0</v>
      </c>
      <c r="J20" s="10">
        <f t="shared" si="1"/>
        <v>0</v>
      </c>
      <c r="K20" s="10">
        <f t="shared" si="2"/>
        <v>0</v>
      </c>
      <c r="L20" s="10">
        <f t="shared" si="2"/>
        <v>0</v>
      </c>
      <c r="M20" s="10">
        <f t="shared" si="2"/>
        <v>0</v>
      </c>
      <c r="N20" s="10">
        <f t="shared" si="2"/>
        <v>0</v>
      </c>
      <c r="O20" s="10">
        <f t="shared" si="4"/>
        <v>0</v>
      </c>
      <c r="P20" s="10">
        <f t="shared" si="3"/>
        <v>0</v>
      </c>
      <c r="R20" s="61"/>
      <c r="S20" s="62"/>
      <c r="T20" s="93"/>
      <c r="Y20" s="39"/>
      <c r="AA20" s="110"/>
    </row>
    <row r="21" spans="1:28" s="3" customFormat="1" ht="13.5" customHeight="1" thickBot="1" x14ac:dyDescent="0.25">
      <c r="A21" s="33" t="s">
        <v>41</v>
      </c>
      <c r="B21" s="91"/>
      <c r="C21" s="70">
        <v>12</v>
      </c>
      <c r="D21" s="45" t="s">
        <v>32</v>
      </c>
      <c r="E21" s="87" t="s">
        <v>33</v>
      </c>
      <c r="F21" s="135"/>
      <c r="G21" s="51"/>
      <c r="H21" s="106">
        <v>0</v>
      </c>
      <c r="I21" s="10">
        <f>$B21*$F21</f>
        <v>0</v>
      </c>
      <c r="J21" s="10">
        <f t="shared" si="1"/>
        <v>0</v>
      </c>
      <c r="K21" s="10">
        <f t="shared" si="2"/>
        <v>0</v>
      </c>
      <c r="L21" s="10">
        <f t="shared" si="2"/>
        <v>0</v>
      </c>
      <c r="M21" s="10">
        <f t="shared" si="2"/>
        <v>0</v>
      </c>
      <c r="N21" s="10">
        <f t="shared" si="2"/>
        <v>0</v>
      </c>
      <c r="O21" s="10">
        <f t="shared" si="4"/>
        <v>0</v>
      </c>
      <c r="P21" s="10">
        <f t="shared" si="3"/>
        <v>0</v>
      </c>
      <c r="R21" s="63" t="str">
        <f>R10</f>
        <v>Start date on or after:</v>
      </c>
      <c r="S21" s="64"/>
      <c r="T21" s="117">
        <v>45474</v>
      </c>
      <c r="AA21" s="110"/>
    </row>
    <row r="22" spans="1:28" s="3" customFormat="1" ht="13.5" customHeight="1" x14ac:dyDescent="0.2">
      <c r="A22" s="139" t="s">
        <v>42</v>
      </c>
      <c r="B22" s="13"/>
      <c r="C22" s="37"/>
      <c r="D22" s="35"/>
      <c r="E22" s="71"/>
      <c r="F22" s="30" t="s">
        <v>43</v>
      </c>
      <c r="G22" s="77"/>
      <c r="H22" s="108">
        <v>0</v>
      </c>
      <c r="I22" s="10">
        <f>TRUNC(ROUND($D22*$E22*$G22*(1-$H22),0),0)</f>
        <v>0</v>
      </c>
      <c r="J22" s="10">
        <f>TRUNC(ROUND($D22*$E22*$G22*$H22,0),0)</f>
        <v>0</v>
      </c>
      <c r="K22" s="10">
        <f t="shared" si="2"/>
        <v>0</v>
      </c>
      <c r="L22" s="10">
        <f t="shared" si="2"/>
        <v>0</v>
      </c>
      <c r="M22" s="10">
        <f t="shared" si="2"/>
        <v>0</v>
      </c>
      <c r="N22" s="10">
        <f t="shared" si="2"/>
        <v>0</v>
      </c>
      <c r="O22" s="10">
        <f t="shared" si="4"/>
        <v>0</v>
      </c>
      <c r="P22" s="10">
        <f t="shared" si="3"/>
        <v>0</v>
      </c>
      <c r="R22" s="95" t="s">
        <v>44</v>
      </c>
      <c r="S22" s="96"/>
      <c r="T22" s="97">
        <v>0.28599999999999998</v>
      </c>
      <c r="AB22" s="111"/>
    </row>
    <row r="23" spans="1:28" s="3" customFormat="1" ht="13.5" customHeight="1" x14ac:dyDescent="0.2">
      <c r="A23" s="142" t="s">
        <v>45</v>
      </c>
      <c r="B23" s="13"/>
      <c r="C23" s="37"/>
      <c r="D23" s="72"/>
      <c r="E23" s="73"/>
      <c r="F23" s="34" t="s">
        <v>43</v>
      </c>
      <c r="G23" s="78"/>
      <c r="H23" s="107">
        <v>0</v>
      </c>
      <c r="I23" s="10">
        <f>TRUNC(ROUND($D23*$E23*$G23*(1-$H23),0),0)</f>
        <v>0</v>
      </c>
      <c r="J23" s="10">
        <f>TRUNC(ROUND($D23*$E23*$G23*$H23,0),0)</f>
        <v>0</v>
      </c>
      <c r="K23" s="10">
        <f t="shared" si="2"/>
        <v>0</v>
      </c>
      <c r="L23" s="10">
        <f t="shared" si="2"/>
        <v>0</v>
      </c>
      <c r="M23" s="10">
        <f t="shared" si="2"/>
        <v>0</v>
      </c>
      <c r="N23" s="10">
        <f t="shared" si="2"/>
        <v>0</v>
      </c>
      <c r="O23" s="10">
        <f t="shared" si="4"/>
        <v>0</v>
      </c>
      <c r="P23" s="10">
        <f t="shared" si="3"/>
        <v>0</v>
      </c>
      <c r="R23" s="95" t="s">
        <v>46</v>
      </c>
      <c r="S23" s="96"/>
      <c r="T23" s="97">
        <v>0.28599999999999998</v>
      </c>
    </row>
    <row r="24" spans="1:28" s="3" customFormat="1" ht="13.5" customHeight="1" x14ac:dyDescent="0.2">
      <c r="A24" s="142" t="s">
        <v>47</v>
      </c>
      <c r="B24" s="36"/>
      <c r="C24" s="37"/>
      <c r="D24" s="72">
        <v>0</v>
      </c>
      <c r="E24" s="74"/>
      <c r="F24" s="35" t="s">
        <v>48</v>
      </c>
      <c r="G24" s="79"/>
      <c r="H24" s="107">
        <v>0</v>
      </c>
      <c r="I24" s="10">
        <f>TRUNC(ROUND($D24*$E24*$G24*(1-$H24),0),0)</f>
        <v>0</v>
      </c>
      <c r="J24" s="10">
        <f>TRUNC(ROUND($D24*$E24*$G24*$H24,0),0)</f>
        <v>0</v>
      </c>
      <c r="K24" s="10">
        <f>TRUNC(ROUND($D24*$E24*$G24*(1-$H24),0),0)</f>
        <v>0</v>
      </c>
      <c r="L24" s="10">
        <f t="shared" si="2"/>
        <v>0</v>
      </c>
      <c r="M24" s="10">
        <f>TRUNC(ROUND($D24*$E24*$G24*(1-$H24),0),0)</f>
        <v>0</v>
      </c>
      <c r="N24" s="10">
        <f t="shared" si="2"/>
        <v>0</v>
      </c>
      <c r="O24" s="10">
        <f t="shared" si="4"/>
        <v>0</v>
      </c>
      <c r="P24" s="10">
        <f t="shared" si="3"/>
        <v>0</v>
      </c>
      <c r="R24" s="95" t="s">
        <v>49</v>
      </c>
      <c r="S24" s="96"/>
      <c r="T24" s="97">
        <v>0.161</v>
      </c>
    </row>
    <row r="25" spans="1:28" s="3" customFormat="1" ht="13.5" customHeight="1" thickBot="1" x14ac:dyDescent="0.25">
      <c r="A25" s="53" t="s">
        <v>50</v>
      </c>
      <c r="B25" s="54"/>
      <c r="C25" s="55"/>
      <c r="D25" s="75">
        <v>0</v>
      </c>
      <c r="E25" s="76"/>
      <c r="F25" s="56" t="s">
        <v>48</v>
      </c>
      <c r="G25" s="80"/>
      <c r="H25" s="109">
        <v>0</v>
      </c>
      <c r="I25" s="10">
        <f>TRUNC(ROUND($D25*$E25*$G25*(1-$H25),0),0)</f>
        <v>0</v>
      </c>
      <c r="J25" s="10">
        <f>TRUNC(ROUND($D25*$E25*$G25*$H25,0),0)</f>
        <v>0</v>
      </c>
      <c r="K25" s="10">
        <f t="shared" si="2"/>
        <v>0</v>
      </c>
      <c r="L25" s="10">
        <f t="shared" si="2"/>
        <v>0</v>
      </c>
      <c r="M25" s="10">
        <f t="shared" si="2"/>
        <v>0</v>
      </c>
      <c r="N25" s="10">
        <f t="shared" si="2"/>
        <v>0</v>
      </c>
      <c r="O25" s="10">
        <f t="shared" si="4"/>
        <v>0</v>
      </c>
      <c r="P25" s="10">
        <f t="shared" si="3"/>
        <v>0</v>
      </c>
      <c r="R25" s="95" t="s">
        <v>51</v>
      </c>
      <c r="S25" s="96"/>
      <c r="T25" s="97">
        <v>5.0999999999999997E-2</v>
      </c>
    </row>
    <row r="26" spans="1:28" s="3" customFormat="1" ht="13.5" customHeight="1" x14ac:dyDescent="0.2">
      <c r="A26" s="140" t="s">
        <v>52</v>
      </c>
      <c r="B26" s="140"/>
      <c r="C26" s="140"/>
      <c r="D26" s="140"/>
      <c r="E26" s="140"/>
      <c r="F26" s="140"/>
      <c r="G26" s="140"/>
      <c r="H26" s="140"/>
      <c r="I26" s="11">
        <f t="shared" ref="I26:N26" si="5">SUM(I8:I25)</f>
        <v>0</v>
      </c>
      <c r="J26" s="11">
        <f t="shared" si="5"/>
        <v>0</v>
      </c>
      <c r="K26" s="11">
        <f t="shared" si="5"/>
        <v>0</v>
      </c>
      <c r="L26" s="11">
        <f t="shared" si="5"/>
        <v>0</v>
      </c>
      <c r="M26" s="11">
        <f t="shared" si="5"/>
        <v>0</v>
      </c>
      <c r="N26" s="11">
        <f t="shared" si="5"/>
        <v>0</v>
      </c>
      <c r="O26" s="11">
        <f t="shared" si="4"/>
        <v>0</v>
      </c>
      <c r="P26" s="11">
        <f t="shared" si="3"/>
        <v>0</v>
      </c>
      <c r="R26" s="95" t="s">
        <v>53</v>
      </c>
      <c r="S26" s="96"/>
      <c r="T26" s="97">
        <v>7.2999999999999995E-2</v>
      </c>
    </row>
    <row r="27" spans="1:28" s="3" customFormat="1" ht="13.5" customHeight="1" x14ac:dyDescent="0.2">
      <c r="A27" s="139" t="s">
        <v>54</v>
      </c>
      <c r="B27" s="139"/>
      <c r="C27" s="139"/>
      <c r="D27" s="185" t="s">
        <v>55</v>
      </c>
      <c r="E27" s="186"/>
      <c r="F27" s="186"/>
      <c r="G27" s="186"/>
      <c r="H27" s="32"/>
      <c r="I27" s="13"/>
      <c r="J27" s="13"/>
      <c r="K27" s="13"/>
      <c r="L27" s="13"/>
      <c r="M27" s="13"/>
      <c r="N27" s="13"/>
      <c r="O27" s="145"/>
      <c r="P27" s="13"/>
      <c r="R27" s="95" t="s">
        <v>56</v>
      </c>
      <c r="S27" s="96"/>
      <c r="T27" s="97">
        <v>1E-3</v>
      </c>
    </row>
    <row r="28" spans="1:28" s="3" customFormat="1" ht="13.5" customHeight="1" thickBot="1" x14ac:dyDescent="0.25">
      <c r="A28" s="139" t="s">
        <v>57</v>
      </c>
      <c r="B28" s="139"/>
      <c r="C28" s="139"/>
      <c r="D28" s="139"/>
      <c r="E28" s="161">
        <v>0.28599999999999998</v>
      </c>
      <c r="F28" s="162"/>
      <c r="G28" s="38"/>
      <c r="H28" s="38"/>
      <c r="I28" s="10">
        <f t="shared" ref="I28:N28" si="6">TRUNC(ROUND(SUM(I8,I10,I12,I14,I16,I18:I21)*$E28,0),0)</f>
        <v>0</v>
      </c>
      <c r="J28" s="10">
        <f t="shared" si="6"/>
        <v>0</v>
      </c>
      <c r="K28" s="10">
        <f t="shared" si="6"/>
        <v>0</v>
      </c>
      <c r="L28" s="10">
        <f t="shared" si="6"/>
        <v>0</v>
      </c>
      <c r="M28" s="10">
        <f t="shared" si="6"/>
        <v>0</v>
      </c>
      <c r="N28" s="10">
        <f t="shared" si="6"/>
        <v>0</v>
      </c>
      <c r="O28" s="10">
        <f t="shared" ref="O28:O34" si="7">SUM($I28,$K28,$M28)</f>
        <v>0</v>
      </c>
      <c r="P28" s="10">
        <f t="shared" ref="P28:P34" si="8">SUM($J28,$L28,$N28)</f>
        <v>0</v>
      </c>
      <c r="R28" s="67"/>
      <c r="S28" s="123"/>
      <c r="T28" s="124"/>
    </row>
    <row r="29" spans="1:28" s="3" customFormat="1" ht="13.5" customHeight="1" thickTop="1" x14ac:dyDescent="0.2">
      <c r="A29" s="139" t="s">
        <v>58</v>
      </c>
      <c r="B29" s="139"/>
      <c r="C29" s="139"/>
      <c r="D29" s="139"/>
      <c r="E29" s="161">
        <v>0.161</v>
      </c>
      <c r="F29" s="162"/>
      <c r="G29" s="38"/>
      <c r="H29" s="38"/>
      <c r="I29" s="10">
        <f t="shared" ref="I29:N29" si="9">TRUNC(ROUND(SUM(I9,I11,I13,I15,I17)*$E29,0),0)</f>
        <v>0</v>
      </c>
      <c r="J29" s="10">
        <f t="shared" si="9"/>
        <v>0</v>
      </c>
      <c r="K29" s="10">
        <f t="shared" si="9"/>
        <v>0</v>
      </c>
      <c r="L29" s="10">
        <f t="shared" si="9"/>
        <v>0</v>
      </c>
      <c r="M29" s="10">
        <f t="shared" si="9"/>
        <v>0</v>
      </c>
      <c r="N29" s="10">
        <f t="shared" si="9"/>
        <v>0</v>
      </c>
      <c r="O29" s="10">
        <f t="shared" si="7"/>
        <v>0</v>
      </c>
      <c r="P29" s="10">
        <f t="shared" si="8"/>
        <v>0</v>
      </c>
    </row>
    <row r="30" spans="1:28" s="3" customFormat="1" ht="13.5" customHeight="1" x14ac:dyDescent="0.2">
      <c r="A30" s="139" t="s">
        <v>59</v>
      </c>
      <c r="B30" s="139"/>
      <c r="C30" s="139"/>
      <c r="D30" s="139"/>
      <c r="E30" s="161">
        <v>5.0999999999999997E-2</v>
      </c>
      <c r="F30" s="162"/>
      <c r="G30" s="38"/>
      <c r="H30" s="38"/>
      <c r="I30" s="10">
        <f t="shared" ref="I30:N30" si="10">TRUNC(ROUND((I22+I23)*$E30,0))</f>
        <v>0</v>
      </c>
      <c r="J30" s="10">
        <f t="shared" si="10"/>
        <v>0</v>
      </c>
      <c r="K30" s="10">
        <f t="shared" si="10"/>
        <v>0</v>
      </c>
      <c r="L30" s="10">
        <f t="shared" si="10"/>
        <v>0</v>
      </c>
      <c r="M30" s="10">
        <f t="shared" si="10"/>
        <v>0</v>
      </c>
      <c r="N30" s="10">
        <f t="shared" si="10"/>
        <v>0</v>
      </c>
      <c r="O30" s="10">
        <f t="shared" si="7"/>
        <v>0</v>
      </c>
      <c r="P30" s="10">
        <f t="shared" si="8"/>
        <v>0</v>
      </c>
    </row>
    <row r="31" spans="1:28" s="3" customFormat="1" ht="13.5" customHeight="1" x14ac:dyDescent="0.2">
      <c r="A31" s="139" t="s">
        <v>60</v>
      </c>
      <c r="B31" s="139"/>
      <c r="C31" s="139"/>
      <c r="D31" s="139"/>
      <c r="E31" s="161">
        <v>7.2999999999999995E-2</v>
      </c>
      <c r="F31" s="162"/>
      <c r="G31" s="38"/>
      <c r="H31" s="38"/>
      <c r="I31" s="10">
        <f t="shared" ref="I31:N31" si="11">TRUNC(ROUND(I24*$E31,0),0)</f>
        <v>0</v>
      </c>
      <c r="J31" s="10">
        <f t="shared" si="11"/>
        <v>0</v>
      </c>
      <c r="K31" s="10">
        <f t="shared" si="11"/>
        <v>0</v>
      </c>
      <c r="L31" s="10">
        <f t="shared" si="11"/>
        <v>0</v>
      </c>
      <c r="M31" s="10">
        <f t="shared" si="11"/>
        <v>0</v>
      </c>
      <c r="N31" s="10">
        <f t="shared" si="11"/>
        <v>0</v>
      </c>
      <c r="O31" s="10">
        <f t="shared" si="7"/>
        <v>0</v>
      </c>
      <c r="P31" s="10">
        <f t="shared" si="8"/>
        <v>0</v>
      </c>
    </row>
    <row r="32" spans="1:28" s="3" customFormat="1" ht="13.5" customHeight="1" x14ac:dyDescent="0.2">
      <c r="A32" s="139" t="s">
        <v>61</v>
      </c>
      <c r="B32" s="139"/>
      <c r="C32" s="139"/>
      <c r="D32" s="139"/>
      <c r="E32" s="161">
        <v>1E-3</v>
      </c>
      <c r="F32" s="162"/>
      <c r="G32" s="38"/>
      <c r="H32" s="38"/>
      <c r="I32" s="10">
        <f t="shared" ref="I32:N32" si="12">IF(AND(I25&gt;0,TRUNC(ROUND(I25*$E32,0),0)=0),1,TRUNC(ROUND(I25*$E32,0),0))</f>
        <v>0</v>
      </c>
      <c r="J32" s="10">
        <f t="shared" si="12"/>
        <v>0</v>
      </c>
      <c r="K32" s="10">
        <f t="shared" si="12"/>
        <v>0</v>
      </c>
      <c r="L32" s="10">
        <f t="shared" si="12"/>
        <v>0</v>
      </c>
      <c r="M32" s="10">
        <f t="shared" si="12"/>
        <v>0</v>
      </c>
      <c r="N32" s="10">
        <f t="shared" si="12"/>
        <v>0</v>
      </c>
      <c r="O32" s="10">
        <f t="shared" si="7"/>
        <v>0</v>
      </c>
      <c r="P32" s="10">
        <f t="shared" si="8"/>
        <v>0</v>
      </c>
    </row>
    <row r="33" spans="1:19" s="3" customFormat="1" ht="13.5" customHeight="1" x14ac:dyDescent="0.2">
      <c r="A33" s="140" t="s">
        <v>62</v>
      </c>
      <c r="B33" s="140"/>
      <c r="C33" s="140"/>
      <c r="D33" s="140"/>
      <c r="E33" s="140"/>
      <c r="F33" s="140"/>
      <c r="G33" s="140"/>
      <c r="H33" s="140"/>
      <c r="I33" s="11">
        <f t="shared" ref="I33:N33" si="13">SUM(I28:I32)</f>
        <v>0</v>
      </c>
      <c r="J33" s="11">
        <f t="shared" si="13"/>
        <v>0</v>
      </c>
      <c r="K33" s="11">
        <f t="shared" si="13"/>
        <v>0</v>
      </c>
      <c r="L33" s="11">
        <f t="shared" si="13"/>
        <v>0</v>
      </c>
      <c r="M33" s="11">
        <f t="shared" si="13"/>
        <v>0</v>
      </c>
      <c r="N33" s="11">
        <f t="shared" si="13"/>
        <v>0</v>
      </c>
      <c r="O33" s="11">
        <f t="shared" si="7"/>
        <v>0</v>
      </c>
      <c r="P33" s="11">
        <f t="shared" si="8"/>
        <v>0</v>
      </c>
    </row>
    <row r="34" spans="1:19" s="3" customFormat="1" ht="13.5" customHeight="1" x14ac:dyDescent="0.2">
      <c r="A34" s="7" t="s">
        <v>63</v>
      </c>
      <c r="B34" s="7"/>
      <c r="C34" s="7"/>
      <c r="D34" s="7"/>
      <c r="E34" s="7"/>
      <c r="F34" s="7"/>
      <c r="G34" s="7"/>
      <c r="H34" s="7"/>
      <c r="I34" s="12">
        <f t="shared" ref="I34:N34" si="14">SUM(I26,I33)</f>
        <v>0</v>
      </c>
      <c r="J34" s="12">
        <f t="shared" si="14"/>
        <v>0</v>
      </c>
      <c r="K34" s="12">
        <f t="shared" si="14"/>
        <v>0</v>
      </c>
      <c r="L34" s="12">
        <f t="shared" si="14"/>
        <v>0</v>
      </c>
      <c r="M34" s="12">
        <f t="shared" si="14"/>
        <v>0</v>
      </c>
      <c r="N34" s="12">
        <f t="shared" si="14"/>
        <v>0</v>
      </c>
      <c r="O34" s="12">
        <f t="shared" si="7"/>
        <v>0</v>
      </c>
      <c r="P34" s="12">
        <f t="shared" si="8"/>
        <v>0</v>
      </c>
    </row>
    <row r="35" spans="1:19" s="3" customFormat="1" ht="13.5" customHeight="1" x14ac:dyDescent="0.2">
      <c r="A35" s="139"/>
      <c r="B35" s="139"/>
      <c r="C35" s="139"/>
      <c r="D35" s="139"/>
      <c r="E35" s="139"/>
      <c r="F35" s="139"/>
      <c r="G35" s="139"/>
      <c r="H35" s="139"/>
      <c r="I35" s="13"/>
      <c r="J35" s="13"/>
      <c r="K35" s="13"/>
      <c r="L35" s="13"/>
      <c r="M35" s="13"/>
      <c r="N35" s="13"/>
      <c r="O35" s="145"/>
      <c r="P35" s="13"/>
    </row>
    <row r="36" spans="1:19" s="3" customFormat="1" ht="13.5" customHeight="1" x14ac:dyDescent="0.2">
      <c r="A36" s="139" t="s">
        <v>64</v>
      </c>
      <c r="B36" s="139"/>
      <c r="C36" s="139"/>
      <c r="D36" s="139"/>
      <c r="E36" s="139"/>
      <c r="F36" s="139"/>
      <c r="G36" s="139"/>
      <c r="H36" s="139"/>
      <c r="I36" s="10">
        <v>0</v>
      </c>
      <c r="J36" s="10">
        <v>0</v>
      </c>
      <c r="K36" s="10">
        <v>0</v>
      </c>
      <c r="L36" s="10">
        <v>0</v>
      </c>
      <c r="M36" s="10">
        <v>0</v>
      </c>
      <c r="N36" s="10">
        <v>0</v>
      </c>
      <c r="O36" s="10">
        <f>SUM($I36,$K36,$M36)</f>
        <v>0</v>
      </c>
      <c r="P36" s="10">
        <f>SUM($J36,$L36,$N36)</f>
        <v>0</v>
      </c>
    </row>
    <row r="37" spans="1:19" s="3" customFormat="1" ht="13.5" customHeight="1" x14ac:dyDescent="0.2">
      <c r="A37" s="139" t="s">
        <v>65</v>
      </c>
      <c r="B37" s="7"/>
      <c r="C37" s="7"/>
      <c r="D37" s="7"/>
      <c r="E37" s="7"/>
      <c r="F37" s="7"/>
      <c r="G37" s="7"/>
      <c r="H37" s="7"/>
      <c r="I37" s="10">
        <v>0</v>
      </c>
      <c r="J37" s="10">
        <v>0</v>
      </c>
      <c r="K37" s="10">
        <v>0</v>
      </c>
      <c r="L37" s="10">
        <v>0</v>
      </c>
      <c r="M37" s="10">
        <v>0</v>
      </c>
      <c r="N37" s="10">
        <v>0</v>
      </c>
      <c r="O37" s="10">
        <f>SUM($I37,$K37,$M37)</f>
        <v>0</v>
      </c>
      <c r="P37" s="10">
        <f>SUM($J37,$L37,$N37)</f>
        <v>0</v>
      </c>
      <c r="S37" s="82"/>
    </row>
    <row r="38" spans="1:19" s="3" customFormat="1" ht="13.5" customHeight="1" x14ac:dyDescent="0.2">
      <c r="A38" s="154" t="s">
        <v>66</v>
      </c>
      <c r="B38" s="154"/>
      <c r="C38" s="154"/>
      <c r="D38" s="154"/>
      <c r="E38" s="154"/>
      <c r="F38" s="154"/>
      <c r="G38" s="154"/>
      <c r="H38" s="154"/>
      <c r="I38" s="10">
        <v>0</v>
      </c>
      <c r="J38" s="10">
        <v>0</v>
      </c>
      <c r="K38" s="10">
        <v>0</v>
      </c>
      <c r="L38" s="10">
        <v>0</v>
      </c>
      <c r="M38" s="10">
        <v>0</v>
      </c>
      <c r="N38" s="10">
        <v>0</v>
      </c>
      <c r="O38" s="10">
        <f>SUM($I38,$K38,$M38)</f>
        <v>0</v>
      </c>
      <c r="P38" s="10">
        <f>SUM($J38,$L38,$N38)</f>
        <v>0</v>
      </c>
      <c r="S38" s="82"/>
    </row>
    <row r="39" spans="1:19" s="3" customFormat="1" ht="13.5" customHeight="1" x14ac:dyDescent="0.2">
      <c r="A39" s="154" t="s">
        <v>67</v>
      </c>
      <c r="B39" s="154"/>
      <c r="C39" s="139"/>
      <c r="D39" s="139"/>
      <c r="E39" s="139"/>
      <c r="F39" s="139"/>
      <c r="G39" s="139"/>
      <c r="H39" s="139"/>
      <c r="I39" s="10">
        <v>0</v>
      </c>
      <c r="J39" s="10">
        <v>0</v>
      </c>
      <c r="K39" s="10">
        <v>0</v>
      </c>
      <c r="L39" s="10">
        <v>0</v>
      </c>
      <c r="M39" s="10">
        <v>0</v>
      </c>
      <c r="N39" s="10">
        <v>0</v>
      </c>
      <c r="O39" s="10">
        <f>SUM($I39,$K39,$M39)</f>
        <v>0</v>
      </c>
      <c r="P39" s="10">
        <f>SUM($J39,$L39,$N39)</f>
        <v>0</v>
      </c>
    </row>
    <row r="40" spans="1:19" s="3" customFormat="1" ht="13.5" customHeight="1" x14ac:dyDescent="0.2">
      <c r="A40" s="192" t="s">
        <v>102</v>
      </c>
      <c r="B40" s="192"/>
      <c r="C40" s="192"/>
      <c r="D40" s="192"/>
      <c r="E40" s="192"/>
      <c r="F40" s="192"/>
      <c r="G40" s="192"/>
      <c r="H40" s="192"/>
      <c r="I40" s="13"/>
      <c r="J40" s="13"/>
      <c r="K40" s="13"/>
      <c r="L40" s="13"/>
      <c r="M40" s="13"/>
      <c r="N40" s="13"/>
      <c r="O40" s="145">
        <f>SUM(I40,K40,M40)</f>
        <v>0</v>
      </c>
      <c r="P40" s="13"/>
    </row>
    <row r="41" spans="1:19" s="3" customFormat="1" ht="13.5" customHeight="1" x14ac:dyDescent="0.2">
      <c r="A41" s="154"/>
      <c r="B41" s="154"/>
      <c r="C41" s="154"/>
      <c r="D41" s="154"/>
      <c r="E41" s="154"/>
      <c r="F41" s="154"/>
      <c r="G41" s="154"/>
      <c r="H41" s="154"/>
      <c r="I41" s="10">
        <v>0</v>
      </c>
      <c r="J41" s="10">
        <v>0</v>
      </c>
      <c r="K41" s="10">
        <v>0</v>
      </c>
      <c r="L41" s="10">
        <v>0</v>
      </c>
      <c r="M41" s="10">
        <v>0</v>
      </c>
      <c r="N41" s="10">
        <v>0</v>
      </c>
      <c r="O41" s="10">
        <f t="shared" ref="O41:O47" si="15">SUM($I41,$K41,$M41)</f>
        <v>0</v>
      </c>
      <c r="P41" s="10">
        <f t="shared" ref="P41:P54" si="16">SUM($J41,$L41,$N41)</f>
        <v>0</v>
      </c>
      <c r="S41" s="82"/>
    </row>
    <row r="42" spans="1:19" s="3" customFormat="1" ht="13.5" customHeight="1" x14ac:dyDescent="0.2">
      <c r="A42" s="154"/>
      <c r="B42" s="154"/>
      <c r="C42" s="154"/>
      <c r="D42" s="154"/>
      <c r="E42" s="154"/>
      <c r="F42" s="154"/>
      <c r="G42" s="154"/>
      <c r="H42" s="154"/>
      <c r="I42" s="10">
        <v>0</v>
      </c>
      <c r="J42" s="10">
        <v>0</v>
      </c>
      <c r="K42" s="10">
        <v>0</v>
      </c>
      <c r="L42" s="10">
        <v>0</v>
      </c>
      <c r="M42" s="10">
        <v>0</v>
      </c>
      <c r="N42" s="10">
        <v>0</v>
      </c>
      <c r="O42" s="10">
        <f t="shared" si="15"/>
        <v>0</v>
      </c>
      <c r="P42" s="10">
        <f t="shared" si="16"/>
        <v>0</v>
      </c>
      <c r="S42" s="82"/>
    </row>
    <row r="43" spans="1:19" s="3" customFormat="1" ht="13.5" customHeight="1" x14ac:dyDescent="0.2">
      <c r="A43" s="154"/>
      <c r="B43" s="154"/>
      <c r="C43" s="154"/>
      <c r="D43" s="154"/>
      <c r="E43" s="154"/>
      <c r="F43" s="154"/>
      <c r="G43" s="154"/>
      <c r="H43" s="154"/>
      <c r="I43" s="10">
        <v>0</v>
      </c>
      <c r="J43" s="10">
        <v>0</v>
      </c>
      <c r="K43" s="10">
        <v>0</v>
      </c>
      <c r="L43" s="10">
        <v>0</v>
      </c>
      <c r="M43" s="10">
        <v>0</v>
      </c>
      <c r="N43" s="10">
        <v>0</v>
      </c>
      <c r="O43" s="10">
        <f t="shared" si="15"/>
        <v>0</v>
      </c>
      <c r="P43" s="10">
        <f t="shared" si="16"/>
        <v>0</v>
      </c>
      <c r="S43" s="82"/>
    </row>
    <row r="44" spans="1:19" s="3" customFormat="1" ht="13.5" customHeight="1" x14ac:dyDescent="0.2">
      <c r="A44" s="154"/>
      <c r="B44" s="154"/>
      <c r="C44" s="154"/>
      <c r="D44" s="154"/>
      <c r="E44" s="154"/>
      <c r="F44" s="154"/>
      <c r="G44" s="154"/>
      <c r="H44" s="154"/>
      <c r="I44" s="10">
        <v>0</v>
      </c>
      <c r="J44" s="10">
        <v>0</v>
      </c>
      <c r="K44" s="10">
        <v>0</v>
      </c>
      <c r="L44" s="10">
        <v>0</v>
      </c>
      <c r="M44" s="10">
        <v>0</v>
      </c>
      <c r="N44" s="10">
        <v>0</v>
      </c>
      <c r="O44" s="10">
        <f t="shared" si="15"/>
        <v>0</v>
      </c>
      <c r="P44" s="10">
        <f t="shared" si="16"/>
        <v>0</v>
      </c>
      <c r="S44" s="82"/>
    </row>
    <row r="45" spans="1:19" s="3" customFormat="1" ht="13.5" customHeight="1" x14ac:dyDescent="0.2">
      <c r="A45" s="154"/>
      <c r="B45" s="154"/>
      <c r="C45" s="154"/>
      <c r="D45" s="154"/>
      <c r="E45" s="154"/>
      <c r="F45" s="154"/>
      <c r="G45" s="154"/>
      <c r="H45" s="154"/>
      <c r="I45" s="10">
        <v>0</v>
      </c>
      <c r="J45" s="10">
        <v>0</v>
      </c>
      <c r="K45" s="10">
        <v>0</v>
      </c>
      <c r="L45" s="10">
        <v>0</v>
      </c>
      <c r="M45" s="10">
        <v>0</v>
      </c>
      <c r="N45" s="10">
        <v>0</v>
      </c>
      <c r="O45" s="10">
        <f t="shared" si="15"/>
        <v>0</v>
      </c>
      <c r="P45" s="10">
        <f t="shared" si="16"/>
        <v>0</v>
      </c>
      <c r="S45" s="82"/>
    </row>
    <row r="46" spans="1:19" s="3" customFormat="1" ht="13.5" customHeight="1" x14ac:dyDescent="0.2">
      <c r="A46" s="154"/>
      <c r="B46" s="154"/>
      <c r="C46" s="154"/>
      <c r="D46" s="154"/>
      <c r="E46" s="154"/>
      <c r="F46" s="154"/>
      <c r="G46" s="154"/>
      <c r="H46" s="154"/>
      <c r="I46" s="10">
        <v>0</v>
      </c>
      <c r="J46" s="10">
        <v>0</v>
      </c>
      <c r="K46" s="10">
        <v>0</v>
      </c>
      <c r="L46" s="10">
        <v>0</v>
      </c>
      <c r="M46" s="10">
        <v>0</v>
      </c>
      <c r="N46" s="10">
        <v>0</v>
      </c>
      <c r="O46" s="10">
        <f t="shared" si="15"/>
        <v>0</v>
      </c>
      <c r="P46" s="10">
        <f t="shared" si="16"/>
        <v>0</v>
      </c>
      <c r="S46" s="82"/>
    </row>
    <row r="47" spans="1:19" s="4" customFormat="1" ht="13.5" customHeight="1" x14ac:dyDescent="0.2">
      <c r="A47" s="7" t="s">
        <v>69</v>
      </c>
      <c r="B47" s="139"/>
      <c r="C47" s="139"/>
      <c r="D47" s="139"/>
      <c r="E47" s="139"/>
      <c r="F47" s="139"/>
      <c r="G47" s="139"/>
      <c r="H47" s="139"/>
      <c r="I47" s="12">
        <f t="shared" ref="I47:N47" si="17">TRUNC(ROUND(SUM(I41:I46),0),0)</f>
        <v>0</v>
      </c>
      <c r="J47" s="12">
        <f t="shared" si="17"/>
        <v>0</v>
      </c>
      <c r="K47" s="12">
        <f t="shared" si="17"/>
        <v>0</v>
      </c>
      <c r="L47" s="12">
        <f t="shared" si="17"/>
        <v>0</v>
      </c>
      <c r="M47" s="12">
        <f t="shared" si="17"/>
        <v>0</v>
      </c>
      <c r="N47" s="12">
        <f t="shared" si="17"/>
        <v>0</v>
      </c>
      <c r="O47" s="12">
        <f t="shared" si="15"/>
        <v>0</v>
      </c>
      <c r="P47" s="12">
        <f t="shared" si="16"/>
        <v>0</v>
      </c>
      <c r="R47" s="3"/>
      <c r="S47" s="82"/>
    </row>
    <row r="48" spans="1:19" s="2" customFormat="1" ht="13.5" customHeight="1" x14ac:dyDescent="0.2">
      <c r="A48" s="7"/>
      <c r="B48" s="139"/>
      <c r="C48" s="139"/>
      <c r="D48" s="139"/>
      <c r="E48" s="139"/>
      <c r="F48" s="139"/>
      <c r="G48" s="139"/>
      <c r="H48" s="139"/>
      <c r="I48" s="16"/>
      <c r="J48" s="16"/>
      <c r="K48" s="16"/>
      <c r="L48" s="16"/>
      <c r="M48" s="16"/>
      <c r="N48" s="16"/>
      <c r="O48" s="146"/>
      <c r="P48" s="16"/>
    </row>
    <row r="49" spans="1:21" s="2" customFormat="1" ht="13.5" customHeight="1" x14ac:dyDescent="0.2">
      <c r="A49" s="155" t="s">
        <v>70</v>
      </c>
      <c r="B49" s="155"/>
      <c r="C49" s="155"/>
      <c r="D49" s="155"/>
      <c r="E49" s="155"/>
      <c r="F49" s="155"/>
      <c r="G49" s="155"/>
      <c r="H49" s="155"/>
      <c r="I49" s="11">
        <f t="shared" ref="I49:N49" si="18">SUM(I34,I36:I39,I47)</f>
        <v>0</v>
      </c>
      <c r="J49" s="11">
        <f t="shared" si="18"/>
        <v>0</v>
      </c>
      <c r="K49" s="11">
        <f>SUM(K34,K36:K39,K47)</f>
        <v>0</v>
      </c>
      <c r="L49" s="11">
        <f t="shared" si="18"/>
        <v>0</v>
      </c>
      <c r="M49" s="11">
        <f>SUM(M34,M36:M39,M47)</f>
        <v>0</v>
      </c>
      <c r="N49" s="11">
        <f t="shared" si="18"/>
        <v>0</v>
      </c>
      <c r="O49" s="11">
        <f>SUM($I49,$K49,$M49)</f>
        <v>0</v>
      </c>
      <c r="P49" s="11">
        <f>SUM($J49,$L49,$N49)</f>
        <v>0</v>
      </c>
    </row>
    <row r="50" spans="1:21" s="2" customFormat="1" ht="13.5" customHeight="1" x14ac:dyDescent="0.2">
      <c r="A50" s="5" t="s">
        <v>71</v>
      </c>
      <c r="B50" s="5"/>
      <c r="C50" s="5"/>
      <c r="D50" s="159">
        <v>0.33</v>
      </c>
      <c r="E50" s="160"/>
      <c r="F50" s="5"/>
      <c r="G50" s="5"/>
      <c r="H50" s="5"/>
      <c r="I50" s="12">
        <f t="shared" ref="I50:N50" si="19">TRUNC(ROUND(I49*$D$50,0),0)</f>
        <v>0</v>
      </c>
      <c r="J50" s="12">
        <f t="shared" si="19"/>
        <v>0</v>
      </c>
      <c r="K50" s="12">
        <f t="shared" si="19"/>
        <v>0</v>
      </c>
      <c r="L50" s="12">
        <f t="shared" si="19"/>
        <v>0</v>
      </c>
      <c r="M50" s="12">
        <f t="shared" si="19"/>
        <v>0</v>
      </c>
      <c r="N50" s="12">
        <f t="shared" si="19"/>
        <v>0</v>
      </c>
      <c r="O50" s="12">
        <f>SUM($I50,$K50,$M50)</f>
        <v>0</v>
      </c>
      <c r="P50" s="11">
        <f>SUM($J50,$L50,$N50)</f>
        <v>0</v>
      </c>
    </row>
    <row r="51" spans="1:21" s="2" customFormat="1" ht="13.5" customHeight="1" x14ac:dyDescent="0.2">
      <c r="A51" s="5" t="s">
        <v>72</v>
      </c>
      <c r="B51" s="5"/>
      <c r="C51" s="5"/>
      <c r="D51" s="159">
        <v>0</v>
      </c>
      <c r="E51" s="160"/>
      <c r="F51" s="5"/>
      <c r="G51" s="5"/>
      <c r="H51" s="5"/>
      <c r="I51" s="12"/>
      <c r="J51" s="12">
        <f>TRUNC(ROUND(I49*$D$51,0),0)</f>
        <v>0</v>
      </c>
      <c r="K51" s="12"/>
      <c r="L51" s="12">
        <f>TRUNC(ROUND(K49*$D51,0),0)</f>
        <v>0</v>
      </c>
      <c r="M51" s="12"/>
      <c r="N51" s="12">
        <f>TRUNC(ROUND(M49*$D51,0),0)</f>
        <v>0</v>
      </c>
      <c r="O51" s="12"/>
      <c r="P51" s="12">
        <f>SUM($J51,$L51,$N51)</f>
        <v>0</v>
      </c>
    </row>
    <row r="52" spans="1:21" s="2" customFormat="1" ht="13.5" customHeight="1" x14ac:dyDescent="0.2">
      <c r="A52" s="5" t="s">
        <v>73</v>
      </c>
      <c r="B52" s="5"/>
      <c r="C52" s="5"/>
      <c r="D52" s="159">
        <v>0</v>
      </c>
      <c r="E52" s="160"/>
      <c r="F52" s="5"/>
      <c r="G52" s="5"/>
      <c r="H52" s="5"/>
      <c r="I52" s="12"/>
      <c r="J52" s="12">
        <f>TRUNC(ROUND(J49*$D$52,0),0)</f>
        <v>0</v>
      </c>
      <c r="K52" s="12"/>
      <c r="L52" s="12">
        <f>TRUNC(ROUND(L49*$D52,0),0)</f>
        <v>0</v>
      </c>
      <c r="M52" s="12"/>
      <c r="N52" s="12">
        <f>TRUNC(ROUND(N49*$D52,0),0)</f>
        <v>0</v>
      </c>
      <c r="O52" s="12"/>
      <c r="P52" s="12">
        <f>SUM($J52,$L52,$N52)</f>
        <v>0</v>
      </c>
    </row>
    <row r="53" spans="1:21" s="2" customFormat="1" ht="12.75" customHeight="1" x14ac:dyDescent="0.2">
      <c r="A53" s="21" t="s">
        <v>74</v>
      </c>
      <c r="B53" s="5"/>
      <c r="C53" s="5"/>
      <c r="D53" s="25"/>
      <c r="E53" s="5"/>
      <c r="F53" s="5"/>
      <c r="G53" s="5"/>
      <c r="H53" s="5"/>
      <c r="I53" s="11">
        <f>TRUNC(ROUND(X118,0),0)</f>
        <v>0</v>
      </c>
      <c r="J53" s="11"/>
      <c r="K53" s="11">
        <f>TRUNC(ROUND(Z118,0),0)</f>
        <v>0</v>
      </c>
      <c r="L53" s="11"/>
      <c r="M53" s="11">
        <f>TRUNC(ROUND(AB118,0),0)</f>
        <v>0</v>
      </c>
      <c r="N53" s="11"/>
      <c r="O53" s="11">
        <f>SUM($I53,$K53,$M53)</f>
        <v>0</v>
      </c>
      <c r="P53" s="11">
        <f t="shared" si="16"/>
        <v>0</v>
      </c>
    </row>
    <row r="54" spans="1:21" s="8" customFormat="1" ht="13.5" customHeight="1" x14ac:dyDescent="0.2">
      <c r="A54" s="5" t="s">
        <v>75</v>
      </c>
      <c r="B54" s="5"/>
      <c r="C54" s="5"/>
      <c r="D54" s="159">
        <v>0.33</v>
      </c>
      <c r="E54" s="160"/>
      <c r="F54" s="5"/>
      <c r="G54" s="5"/>
      <c r="H54" s="5"/>
      <c r="I54" s="12">
        <f>TRUNC(ROUND(I53*$D$54,0),0)</f>
        <v>0</v>
      </c>
      <c r="J54" s="12"/>
      <c r="K54" s="12">
        <f>TRUNC(ROUND(K53*$D$54,0),0)</f>
        <v>0</v>
      </c>
      <c r="L54" s="12"/>
      <c r="M54" s="12">
        <f>TRUNC(ROUND(M53*$D$54,0),0)</f>
        <v>0</v>
      </c>
      <c r="N54" s="12"/>
      <c r="O54" s="12">
        <f>SUM($I54,$K54,$M54)</f>
        <v>0</v>
      </c>
      <c r="P54" s="12">
        <f t="shared" si="16"/>
        <v>0</v>
      </c>
    </row>
    <row r="55" spans="1:21" s="3" customFormat="1" ht="21.95" customHeight="1" x14ac:dyDescent="0.2">
      <c r="A55" s="158" t="s">
        <v>76</v>
      </c>
      <c r="B55" s="158"/>
      <c r="C55" s="158"/>
      <c r="D55" s="158"/>
      <c r="E55" s="158"/>
      <c r="F55" s="158"/>
      <c r="G55" s="158"/>
      <c r="H55" s="158"/>
      <c r="I55" s="16"/>
      <c r="J55" s="16"/>
      <c r="K55" s="16"/>
      <c r="L55" s="16"/>
      <c r="M55" s="16"/>
      <c r="N55" s="16"/>
      <c r="O55" s="146"/>
      <c r="P55" s="16"/>
      <c r="S55" s="114" t="s">
        <v>77</v>
      </c>
    </row>
    <row r="56" spans="1:21" s="3" customFormat="1" ht="13.5" customHeight="1" x14ac:dyDescent="0.2">
      <c r="A56" s="139" t="s">
        <v>78</v>
      </c>
      <c r="B56" s="156" t="s">
        <v>79</v>
      </c>
      <c r="C56" s="157"/>
      <c r="D56" s="157"/>
      <c r="E56" s="81">
        <v>0</v>
      </c>
      <c r="F56" s="156" t="s">
        <v>80</v>
      </c>
      <c r="G56" s="157"/>
      <c r="H56" s="113">
        <v>453</v>
      </c>
      <c r="I56" s="10">
        <f>H56*E56</f>
        <v>0</v>
      </c>
      <c r="J56" s="10">
        <v>0</v>
      </c>
      <c r="K56" s="10">
        <f>TRUNC(ROUND(I56*1.05,0),0)</f>
        <v>0</v>
      </c>
      <c r="L56" s="10">
        <v>0</v>
      </c>
      <c r="M56" s="10">
        <f>TRUNC(ROUND(K56*1.05,0),0)</f>
        <v>0</v>
      </c>
      <c r="N56" s="10">
        <v>0</v>
      </c>
      <c r="O56" s="10">
        <f t="shared" ref="O56:O68" si="20">SUM($I56,$K56,$M56)</f>
        <v>0</v>
      </c>
      <c r="P56" s="10">
        <f t="shared" ref="P56:P66" si="21">SUM($J56,$L56,$N56)</f>
        <v>0</v>
      </c>
      <c r="R56" s="112" t="s">
        <v>81</v>
      </c>
      <c r="S56" s="118">
        <v>453</v>
      </c>
    </row>
    <row r="57" spans="1:21" s="3" customFormat="1" ht="13.5" customHeight="1" x14ac:dyDescent="0.2">
      <c r="A57" s="154" t="s">
        <v>82</v>
      </c>
      <c r="B57" s="154"/>
      <c r="C57" s="154"/>
      <c r="D57" s="154"/>
      <c r="E57" s="154"/>
      <c r="F57" s="154"/>
      <c r="G57" s="154"/>
      <c r="H57" s="154"/>
      <c r="I57" s="10">
        <v>0</v>
      </c>
      <c r="J57" s="10">
        <v>0</v>
      </c>
      <c r="K57" s="10">
        <v>0</v>
      </c>
      <c r="L57" s="10">
        <v>0</v>
      </c>
      <c r="M57" s="10">
        <v>0</v>
      </c>
      <c r="N57" s="10">
        <v>0</v>
      </c>
      <c r="O57" s="10">
        <f t="shared" si="20"/>
        <v>0</v>
      </c>
      <c r="P57" s="10">
        <f t="shared" si="21"/>
        <v>0</v>
      </c>
    </row>
    <row r="58" spans="1:21" s="3" customFormat="1" ht="13.5" customHeight="1" x14ac:dyDescent="0.2">
      <c r="A58" s="154" t="s">
        <v>83</v>
      </c>
      <c r="B58" s="154"/>
      <c r="C58" s="154"/>
      <c r="D58" s="154"/>
      <c r="E58" s="154"/>
      <c r="F58" s="154"/>
      <c r="G58" s="154"/>
      <c r="H58" s="154"/>
      <c r="I58" s="10">
        <v>0</v>
      </c>
      <c r="J58" s="10">
        <v>0</v>
      </c>
      <c r="K58" s="10">
        <v>0</v>
      </c>
      <c r="L58" s="10">
        <v>0</v>
      </c>
      <c r="M58" s="10">
        <v>0</v>
      </c>
      <c r="N58" s="10">
        <v>0</v>
      </c>
      <c r="O58" s="10">
        <f t="shared" si="20"/>
        <v>0</v>
      </c>
      <c r="P58" s="10">
        <f t="shared" si="21"/>
        <v>0</v>
      </c>
    </row>
    <row r="59" spans="1:21" s="3" customFormat="1" ht="13.5" customHeight="1" x14ac:dyDescent="0.2">
      <c r="A59" s="154" t="s">
        <v>84</v>
      </c>
      <c r="B59" s="154"/>
      <c r="C59" s="154"/>
      <c r="D59" s="154"/>
      <c r="E59" s="154"/>
      <c r="F59" s="154"/>
      <c r="G59" s="154"/>
      <c r="H59" s="154"/>
      <c r="I59" s="10">
        <v>0</v>
      </c>
      <c r="J59" s="10">
        <v>0</v>
      </c>
      <c r="K59" s="10">
        <v>0</v>
      </c>
      <c r="L59" s="10">
        <v>0</v>
      </c>
      <c r="M59" s="10">
        <v>0</v>
      </c>
      <c r="N59" s="10">
        <v>0</v>
      </c>
      <c r="O59" s="10">
        <f t="shared" si="20"/>
        <v>0</v>
      </c>
      <c r="P59" s="10">
        <f t="shared" si="21"/>
        <v>0</v>
      </c>
    </row>
    <row r="60" spans="1:21" s="3" customFormat="1" ht="13.5" customHeight="1" x14ac:dyDescent="0.2">
      <c r="A60" s="154" t="s">
        <v>85</v>
      </c>
      <c r="B60" s="154"/>
      <c r="C60" s="154"/>
      <c r="D60" s="154"/>
      <c r="E60" s="154"/>
      <c r="F60" s="154"/>
      <c r="G60" s="154"/>
      <c r="H60" s="154"/>
      <c r="I60" s="10">
        <v>0</v>
      </c>
      <c r="J60" s="10">
        <v>0</v>
      </c>
      <c r="K60" s="10">
        <v>0</v>
      </c>
      <c r="L60" s="10">
        <v>0</v>
      </c>
      <c r="M60" s="10">
        <v>0</v>
      </c>
      <c r="N60" s="10">
        <v>0</v>
      </c>
      <c r="O60" s="10">
        <f t="shared" si="20"/>
        <v>0</v>
      </c>
      <c r="P60" s="10">
        <f t="shared" si="21"/>
        <v>0</v>
      </c>
    </row>
    <row r="61" spans="1:21" s="3" customFormat="1" ht="13.5" customHeight="1" x14ac:dyDescent="0.2">
      <c r="A61" s="154" t="s">
        <v>86</v>
      </c>
      <c r="B61" s="154"/>
      <c r="C61" s="154"/>
      <c r="D61" s="154"/>
      <c r="E61" s="154"/>
      <c r="F61" s="154"/>
      <c r="G61" s="154"/>
      <c r="H61" s="154"/>
      <c r="I61" s="10">
        <v>0</v>
      </c>
      <c r="J61" s="10">
        <v>0</v>
      </c>
      <c r="K61" s="10">
        <v>0</v>
      </c>
      <c r="L61" s="10">
        <v>0</v>
      </c>
      <c r="M61" s="10">
        <v>0</v>
      </c>
      <c r="N61" s="10">
        <v>0</v>
      </c>
      <c r="O61" s="10">
        <f t="shared" si="20"/>
        <v>0</v>
      </c>
      <c r="P61" s="10">
        <f t="shared" si="21"/>
        <v>0</v>
      </c>
    </row>
    <row r="62" spans="1:21" s="3" customFormat="1" ht="13.5" customHeight="1" x14ac:dyDescent="0.2">
      <c r="A62" s="139" t="s">
        <v>87</v>
      </c>
      <c r="B62" s="139" t="s">
        <v>88</v>
      </c>
      <c r="C62" s="148"/>
      <c r="D62" s="149"/>
      <c r="E62" s="149"/>
      <c r="F62" s="149"/>
      <c r="G62" s="149"/>
      <c r="H62" s="150"/>
      <c r="I62" s="10"/>
      <c r="J62" s="10"/>
      <c r="K62" s="10"/>
      <c r="L62" s="10"/>
      <c r="M62" s="10"/>
      <c r="N62" s="10"/>
      <c r="O62" s="10">
        <f t="shared" si="20"/>
        <v>0</v>
      </c>
      <c r="P62" s="10">
        <f t="shared" si="21"/>
        <v>0</v>
      </c>
      <c r="R62" s="115"/>
      <c r="S62" s="114"/>
      <c r="T62" s="114"/>
      <c r="U62" s="114"/>
    </row>
    <row r="63" spans="1:21" s="3" customFormat="1" ht="13.5" customHeight="1" x14ac:dyDescent="0.2">
      <c r="A63" s="139" t="s">
        <v>89</v>
      </c>
      <c r="B63" s="139" t="s">
        <v>88</v>
      </c>
      <c r="C63" s="148"/>
      <c r="D63" s="149"/>
      <c r="E63" s="149"/>
      <c r="F63" s="149"/>
      <c r="G63" s="149"/>
      <c r="H63" s="150"/>
      <c r="I63" s="10"/>
      <c r="J63" s="10"/>
      <c r="K63" s="10"/>
      <c r="L63" s="10"/>
      <c r="M63" s="10"/>
      <c r="N63" s="10"/>
      <c r="O63" s="10">
        <f t="shared" si="20"/>
        <v>0</v>
      </c>
      <c r="P63" s="10">
        <f t="shared" si="21"/>
        <v>0</v>
      </c>
      <c r="S63" s="116"/>
      <c r="T63" s="116"/>
      <c r="U63" s="116"/>
    </row>
    <row r="64" spans="1:21" s="3" customFormat="1" ht="13.5" customHeight="1" x14ac:dyDescent="0.2">
      <c r="A64" s="139" t="s">
        <v>90</v>
      </c>
      <c r="B64" s="139" t="s">
        <v>88</v>
      </c>
      <c r="C64" s="148"/>
      <c r="D64" s="149"/>
      <c r="E64" s="149"/>
      <c r="F64" s="149"/>
      <c r="G64" s="149"/>
      <c r="H64" s="150"/>
      <c r="I64" s="10"/>
      <c r="J64" s="10"/>
      <c r="K64" s="10"/>
      <c r="L64" s="10"/>
      <c r="M64" s="10"/>
      <c r="N64" s="10"/>
      <c r="O64" s="10">
        <f t="shared" si="20"/>
        <v>0</v>
      </c>
      <c r="P64" s="10">
        <f t="shared" si="21"/>
        <v>0</v>
      </c>
      <c r="S64" s="100"/>
      <c r="T64" s="100"/>
      <c r="U64" s="100"/>
    </row>
    <row r="65" spans="1:21" s="3" customFormat="1" ht="13.5" customHeight="1" x14ac:dyDescent="0.2">
      <c r="A65" s="139" t="s">
        <v>91</v>
      </c>
      <c r="B65" s="139" t="s">
        <v>88</v>
      </c>
      <c r="C65" s="148"/>
      <c r="D65" s="149"/>
      <c r="E65" s="149"/>
      <c r="F65" s="149"/>
      <c r="G65" s="149"/>
      <c r="H65" s="150"/>
      <c r="I65" s="10"/>
      <c r="J65" s="10"/>
      <c r="K65" s="10"/>
      <c r="L65" s="10"/>
      <c r="M65" s="10"/>
      <c r="N65" s="10"/>
      <c r="O65" s="10">
        <f t="shared" si="20"/>
        <v>0</v>
      </c>
      <c r="P65" s="10">
        <f t="shared" si="21"/>
        <v>0</v>
      </c>
      <c r="S65" s="100"/>
      <c r="T65" s="100"/>
      <c r="U65" s="100"/>
    </row>
    <row r="66" spans="1:21" s="3" customFormat="1" x14ac:dyDescent="0.2">
      <c r="A66" s="143" t="s">
        <v>92</v>
      </c>
      <c r="B66" s="143"/>
      <c r="C66" s="143"/>
      <c r="D66" s="143"/>
      <c r="E66" s="143"/>
      <c r="F66" s="143"/>
      <c r="G66" s="143"/>
      <c r="H66" s="143"/>
      <c r="I66" s="12">
        <f>TRUNC(ROUND(SUM(I34,I36:I39,I47,I56:I65),0),0)</f>
        <v>0</v>
      </c>
      <c r="J66" s="12">
        <f t="shared" ref="J66:N66" si="22">TRUNC(ROUND(SUM(J34,J36:J39,J47,J56:J65),0),0)</f>
        <v>0</v>
      </c>
      <c r="K66" s="12">
        <f t="shared" si="22"/>
        <v>0</v>
      </c>
      <c r="L66" s="12">
        <f t="shared" si="22"/>
        <v>0</v>
      </c>
      <c r="M66" s="12">
        <f t="shared" si="22"/>
        <v>0</v>
      </c>
      <c r="N66" s="12">
        <f t="shared" si="22"/>
        <v>0</v>
      </c>
      <c r="O66" s="12">
        <f>SUM($I66,$K66,$M66)</f>
        <v>0</v>
      </c>
      <c r="P66" s="12">
        <f t="shared" si="21"/>
        <v>0</v>
      </c>
      <c r="S66" s="100"/>
      <c r="T66" s="100"/>
      <c r="U66" s="100"/>
    </row>
    <row r="67" spans="1:21" s="3" customFormat="1" x14ac:dyDescent="0.2">
      <c r="A67" s="143" t="s">
        <v>103</v>
      </c>
      <c r="B67" s="143"/>
      <c r="C67" s="143"/>
      <c r="D67" s="143"/>
      <c r="E67" s="143"/>
      <c r="F67" s="143"/>
      <c r="G67" s="143"/>
      <c r="H67" s="143"/>
      <c r="I67" s="12">
        <f t="shared" ref="I67:N67" si="23">I50</f>
        <v>0</v>
      </c>
      <c r="J67" s="12">
        <f t="shared" si="23"/>
        <v>0</v>
      </c>
      <c r="K67" s="12">
        <f t="shared" si="23"/>
        <v>0</v>
      </c>
      <c r="L67" s="12">
        <f t="shared" si="23"/>
        <v>0</v>
      </c>
      <c r="M67" s="12">
        <f t="shared" si="23"/>
        <v>0</v>
      </c>
      <c r="N67" s="12">
        <f t="shared" si="23"/>
        <v>0</v>
      </c>
      <c r="O67" s="12">
        <f t="shared" si="20"/>
        <v>0</v>
      </c>
      <c r="P67" s="12">
        <f>SUM($J67,$L67,$N67)</f>
        <v>0</v>
      </c>
      <c r="S67" s="100"/>
      <c r="T67" s="100"/>
      <c r="U67" s="100"/>
    </row>
    <row r="68" spans="1:21" s="3" customFormat="1" ht="12.75" customHeight="1" x14ac:dyDescent="0.2">
      <c r="A68" s="7" t="s">
        <v>94</v>
      </c>
      <c r="B68" s="7"/>
      <c r="C68" s="7"/>
      <c r="D68" s="7"/>
      <c r="E68" s="7"/>
      <c r="F68" s="7"/>
      <c r="G68" s="7"/>
      <c r="H68" s="7"/>
      <c r="I68" s="9">
        <f>SUM(I50,I54,I66)</f>
        <v>0</v>
      </c>
      <c r="J68" s="9">
        <f>SUM(J51,J52,J66)</f>
        <v>0</v>
      </c>
      <c r="K68" s="9">
        <f>SUM(K50,K54,K66)</f>
        <v>0</v>
      </c>
      <c r="L68" s="9">
        <f>SUM(L51,L52,L66)</f>
        <v>0</v>
      </c>
      <c r="M68" s="9">
        <f>SUM(M50,M54,M66)</f>
        <v>0</v>
      </c>
      <c r="N68" s="9">
        <f>SUM(N51,N52,N66)</f>
        <v>0</v>
      </c>
      <c r="O68" s="9">
        <f t="shared" si="20"/>
        <v>0</v>
      </c>
      <c r="P68" s="9">
        <f>SUM($J68,$L68,$N68)</f>
        <v>0</v>
      </c>
      <c r="S68" s="100"/>
      <c r="T68" s="100"/>
      <c r="U68" s="100"/>
    </row>
    <row r="69" spans="1:21" s="3" customFormat="1" ht="12.75" customHeight="1" x14ac:dyDescent="0.2">
      <c r="A69" s="139"/>
      <c r="B69" s="139"/>
      <c r="C69" s="139"/>
      <c r="D69" s="139"/>
      <c r="E69" s="139"/>
      <c r="F69" s="139"/>
      <c r="G69" s="139"/>
      <c r="H69" s="139"/>
      <c r="I69" s="10"/>
      <c r="J69" s="10"/>
      <c r="K69" s="10"/>
      <c r="L69" s="10"/>
      <c r="M69" s="10"/>
      <c r="N69" s="10"/>
      <c r="O69" s="6"/>
    </row>
    <row r="70" spans="1:21" s="3" customFormat="1" x14ac:dyDescent="0.2">
      <c r="I70" s="39"/>
      <c r="J70" s="39"/>
      <c r="K70" s="39"/>
      <c r="L70" s="39"/>
      <c r="M70" s="39"/>
      <c r="N70" s="39"/>
      <c r="O70" s="39"/>
    </row>
    <row r="71" spans="1:21" s="3" customFormat="1" x14ac:dyDescent="0.2">
      <c r="A71" s="151" t="s">
        <v>95</v>
      </c>
      <c r="B71" s="152"/>
      <c r="C71" s="152"/>
      <c r="D71" s="152"/>
      <c r="E71" s="152"/>
      <c r="F71" s="152"/>
      <c r="G71" s="152"/>
      <c r="H71" s="152"/>
      <c r="I71" s="152"/>
      <c r="J71" s="152"/>
      <c r="K71" s="152"/>
      <c r="L71" s="152"/>
      <c r="M71" s="152"/>
      <c r="N71" s="152"/>
      <c r="O71" s="152"/>
      <c r="P71" s="152"/>
    </row>
    <row r="72" spans="1:21" s="3" customFormat="1" x14ac:dyDescent="0.2">
      <c r="I72" s="41"/>
      <c r="J72" s="41"/>
      <c r="K72" s="41"/>
      <c r="L72" s="41"/>
      <c r="M72" s="41"/>
      <c r="N72" s="41"/>
      <c r="O72" s="41"/>
    </row>
    <row r="73" spans="1:21" s="3" customFormat="1" x14ac:dyDescent="0.2">
      <c r="G73" s="48"/>
      <c r="I73" s="39"/>
      <c r="J73" s="39"/>
      <c r="K73" s="39"/>
      <c r="L73" s="39"/>
      <c r="M73" s="39"/>
      <c r="N73" s="39"/>
      <c r="O73" s="39"/>
    </row>
    <row r="74" spans="1:21" s="3" customFormat="1" x14ac:dyDescent="0.2">
      <c r="G74" s="48"/>
      <c r="I74" s="39"/>
      <c r="J74" s="39"/>
      <c r="K74" s="39"/>
      <c r="L74" s="39"/>
      <c r="M74" s="39"/>
      <c r="N74" s="39"/>
      <c r="O74" s="39"/>
    </row>
    <row r="75" spans="1:21" s="3" customFormat="1" x14ac:dyDescent="0.2">
      <c r="A75" s="4"/>
      <c r="G75" s="48"/>
      <c r="I75" s="39"/>
      <c r="J75" s="39"/>
      <c r="K75" s="39"/>
      <c r="L75" s="39"/>
      <c r="M75" s="39"/>
      <c r="N75" s="39"/>
      <c r="O75" s="39"/>
    </row>
    <row r="76" spans="1:21" s="3" customFormat="1" x14ac:dyDescent="0.2">
      <c r="A76" s="153"/>
      <c r="B76" s="153"/>
      <c r="C76" s="153"/>
      <c r="G76" s="42"/>
      <c r="I76" s="46"/>
      <c r="J76" s="46"/>
      <c r="K76" s="46"/>
      <c r="L76" s="46"/>
      <c r="M76" s="46"/>
      <c r="N76" s="46"/>
      <c r="O76" s="46"/>
    </row>
    <row r="77" spans="1:21" s="3" customFormat="1" x14ac:dyDescent="0.2">
      <c r="A77" s="2"/>
      <c r="I77" s="47"/>
      <c r="J77" s="47"/>
      <c r="K77" s="47"/>
      <c r="L77" s="47"/>
      <c r="M77" s="47"/>
      <c r="N77" s="47"/>
      <c r="O77" s="47"/>
    </row>
    <row r="78" spans="1:21" s="3" customFormat="1" x14ac:dyDescent="0.2">
      <c r="I78" s="39"/>
      <c r="J78" s="39"/>
      <c r="K78" s="39"/>
      <c r="L78" s="39"/>
      <c r="M78" s="39"/>
      <c r="N78" s="39"/>
      <c r="O78" s="39"/>
    </row>
    <row r="79" spans="1:21" s="3" customFormat="1" x14ac:dyDescent="0.2">
      <c r="I79" s="39"/>
      <c r="J79" s="39"/>
      <c r="K79" s="39"/>
      <c r="L79" s="39"/>
      <c r="M79" s="39"/>
      <c r="N79" s="39"/>
      <c r="O79" s="39"/>
    </row>
    <row r="80" spans="1:21" s="3" customFormat="1" x14ac:dyDescent="0.2">
      <c r="I80" s="39"/>
      <c r="J80" s="39"/>
      <c r="K80" s="39"/>
      <c r="L80" s="39"/>
      <c r="M80" s="39"/>
      <c r="N80" s="39"/>
      <c r="O80" s="39"/>
    </row>
    <row r="81" spans="9:15" s="3" customFormat="1" x14ac:dyDescent="0.2">
      <c r="I81" s="39"/>
      <c r="J81" s="39"/>
      <c r="K81" s="39"/>
      <c r="L81" s="39"/>
      <c r="M81" s="39"/>
      <c r="N81" s="39"/>
      <c r="O81" s="39"/>
    </row>
    <row r="82" spans="9:15" s="3" customFormat="1" x14ac:dyDescent="0.2">
      <c r="I82" s="39"/>
      <c r="J82" s="39"/>
      <c r="K82" s="39"/>
      <c r="L82" s="39"/>
      <c r="M82" s="39"/>
      <c r="N82" s="39"/>
      <c r="O82" s="39"/>
    </row>
    <row r="83" spans="9:15" s="3" customFormat="1" x14ac:dyDescent="0.2">
      <c r="I83" s="39"/>
      <c r="J83" s="39"/>
      <c r="K83" s="39"/>
      <c r="L83" s="39"/>
      <c r="M83" s="39"/>
      <c r="N83" s="39"/>
      <c r="O83" s="39"/>
    </row>
    <row r="84" spans="9:15" s="3" customFormat="1" x14ac:dyDescent="0.2">
      <c r="I84" s="39"/>
      <c r="J84" s="39"/>
      <c r="K84" s="39"/>
      <c r="L84" s="39"/>
      <c r="M84" s="39"/>
      <c r="N84" s="39"/>
      <c r="O84" s="39"/>
    </row>
    <row r="85" spans="9:15" s="3" customFormat="1" x14ac:dyDescent="0.2">
      <c r="I85" s="39"/>
      <c r="J85" s="39"/>
      <c r="K85" s="39"/>
      <c r="L85" s="39"/>
      <c r="M85" s="39"/>
      <c r="N85" s="39"/>
      <c r="O85" s="39"/>
    </row>
    <row r="86" spans="9:15" s="3" customFormat="1" x14ac:dyDescent="0.2">
      <c r="I86" s="39"/>
      <c r="J86" s="39"/>
      <c r="K86" s="39"/>
      <c r="L86" s="39"/>
      <c r="M86" s="39"/>
      <c r="N86" s="39"/>
      <c r="O86" s="39"/>
    </row>
    <row r="87" spans="9:15" s="3" customFormat="1" x14ac:dyDescent="0.2">
      <c r="I87" s="39"/>
      <c r="J87" s="39"/>
      <c r="K87" s="39"/>
      <c r="L87" s="39"/>
      <c r="M87" s="39"/>
      <c r="N87" s="39"/>
      <c r="O87" s="39"/>
    </row>
    <row r="88" spans="9:15" s="3" customFormat="1" x14ac:dyDescent="0.2">
      <c r="I88" s="39"/>
      <c r="J88" s="39"/>
      <c r="K88" s="39"/>
      <c r="L88" s="39"/>
      <c r="M88" s="39"/>
      <c r="N88" s="39"/>
      <c r="O88" s="39"/>
    </row>
    <row r="89" spans="9:15" s="3" customFormat="1" x14ac:dyDescent="0.2">
      <c r="I89" s="39"/>
      <c r="J89" s="39"/>
      <c r="K89" s="39"/>
      <c r="L89" s="39"/>
      <c r="M89" s="39"/>
      <c r="N89" s="39"/>
      <c r="O89" s="39"/>
    </row>
    <row r="90" spans="9:15" s="3" customFormat="1" x14ac:dyDescent="0.2">
      <c r="I90" s="39"/>
      <c r="J90" s="39"/>
      <c r="K90" s="39"/>
      <c r="L90" s="39"/>
      <c r="M90" s="39"/>
      <c r="N90" s="39"/>
      <c r="O90" s="39"/>
    </row>
    <row r="91" spans="9:15" s="3" customFormat="1" x14ac:dyDescent="0.2">
      <c r="I91" s="39"/>
      <c r="J91" s="39"/>
      <c r="K91" s="39"/>
      <c r="L91" s="39"/>
      <c r="M91" s="39"/>
      <c r="N91" s="39"/>
      <c r="O91" s="39"/>
    </row>
    <row r="92" spans="9:15" s="3" customFormat="1" x14ac:dyDescent="0.2">
      <c r="O92" s="40"/>
    </row>
    <row r="93" spans="9:15" s="3" customFormat="1" x14ac:dyDescent="0.2">
      <c r="O93" s="40"/>
    </row>
    <row r="94" spans="9:15" s="3" customFormat="1" x14ac:dyDescent="0.2">
      <c r="O94" s="40"/>
    </row>
    <row r="95" spans="9:15" s="3" customFormat="1" x14ac:dyDescent="0.2">
      <c r="O95" s="40"/>
    </row>
    <row r="96" spans="9:15" s="3" customFormat="1" x14ac:dyDescent="0.2">
      <c r="O96" s="40"/>
    </row>
    <row r="97" spans="15:39" s="3" customFormat="1" x14ac:dyDescent="0.2">
      <c r="O97" s="40"/>
    </row>
    <row r="98" spans="15:39" s="3" customFormat="1" x14ac:dyDescent="0.2">
      <c r="O98" s="40"/>
    </row>
    <row r="99" spans="15:39" s="3" customFormat="1" x14ac:dyDescent="0.2">
      <c r="O99" s="40"/>
    </row>
    <row r="100" spans="15:39" s="3" customFormat="1" x14ac:dyDescent="0.2">
      <c r="O100" s="40"/>
    </row>
    <row r="101" spans="15:39" s="3" customFormat="1" x14ac:dyDescent="0.2">
      <c r="O101" s="40"/>
    </row>
    <row r="102" spans="15:39" s="3" customFormat="1" x14ac:dyDescent="0.2">
      <c r="O102" s="40"/>
    </row>
    <row r="103" spans="15:39" s="3" customFormat="1" x14ac:dyDescent="0.2">
      <c r="O103" s="40"/>
    </row>
    <row r="104" spans="15:39" s="3" customFormat="1" x14ac:dyDescent="0.2">
      <c r="O104" s="40"/>
    </row>
    <row r="105" spans="15:39" s="3" customFormat="1" x14ac:dyDescent="0.2">
      <c r="O105" s="40"/>
    </row>
    <row r="106" spans="15:39" s="3" customFormat="1" x14ac:dyDescent="0.2">
      <c r="O106" s="40"/>
    </row>
    <row r="107" spans="15:39" s="3" customFormat="1" x14ac:dyDescent="0.2">
      <c r="O107" s="40"/>
    </row>
    <row r="108" spans="15:39" s="3" customFormat="1" x14ac:dyDescent="0.2">
      <c r="O108" s="40"/>
    </row>
    <row r="109" spans="15:39" s="3" customFormat="1" x14ac:dyDescent="0.2">
      <c r="O109" s="40"/>
    </row>
    <row r="110" spans="15:39" s="3" customFormat="1" x14ac:dyDescent="0.2">
      <c r="O110" s="40"/>
    </row>
    <row r="111" spans="15:39" s="3" customFormat="1" x14ac:dyDescent="0.2">
      <c r="O111" s="40"/>
      <c r="X111" s="3" t="s">
        <v>96</v>
      </c>
    </row>
    <row r="112" spans="15:39" s="3" customFormat="1" x14ac:dyDescent="0.2">
      <c r="O112" s="40"/>
      <c r="X112" s="147" t="str">
        <f>I6</f>
        <v>Year 1</v>
      </c>
      <c r="Y112" s="147"/>
      <c r="Z112" s="147" t="str">
        <f>IF(M6=0,"N/A",K6)</f>
        <v>Year 2</v>
      </c>
      <c r="AA112" s="147"/>
      <c r="AB112" s="147" t="str">
        <f>IF(O6=0,"N/A",M6)</f>
        <v>Year 3</v>
      </c>
      <c r="AC112" s="147"/>
      <c r="AD112" s="147" t="str">
        <f>IF(Q6=0,"N/A",O6)</f>
        <v>N/A</v>
      </c>
      <c r="AE112" s="147"/>
      <c r="AF112" s="147" t="str">
        <f>IF(S6=0,"N/A",Q6)</f>
        <v>N/A</v>
      </c>
      <c r="AG112" s="147"/>
      <c r="AH112" s="141"/>
      <c r="AI112" s="141"/>
      <c r="AL112" s="141"/>
      <c r="AM112" s="141"/>
    </row>
    <row r="113" spans="15:260" s="3" customFormat="1" x14ac:dyDescent="0.2">
      <c r="O113" s="40"/>
      <c r="W113" s="3" t="s">
        <v>97</v>
      </c>
      <c r="X113" s="58" t="str">
        <f>I7</f>
        <v>Sponsor</v>
      </c>
      <c r="Y113" s="58" t="str">
        <f>J7</f>
        <v>UADA</v>
      </c>
      <c r="Z113" s="58" t="str">
        <f>IF(M7=0,"N/A",K7)</f>
        <v>Sponsor</v>
      </c>
      <c r="AA113" s="58" t="str">
        <f>IF(N7=0,"N/A",L7)</f>
        <v>UADA</v>
      </c>
      <c r="AB113" s="58" t="str">
        <f>IF(O7=0,"N/A",M7)</f>
        <v>Sponsor</v>
      </c>
      <c r="AC113" s="58" t="str">
        <f>IF(P7=0,"N/A",N7)</f>
        <v>UADA</v>
      </c>
      <c r="AD113" s="58" t="str">
        <f>IF(Q7=0,"N/A",O7)</f>
        <v>N/A</v>
      </c>
      <c r="AE113" s="58" t="str">
        <f>IF(R7=0,"N/A",P7)</f>
        <v>N/A</v>
      </c>
      <c r="AF113" s="58" t="str">
        <f>IF(S7=0,"N/A",Q7)</f>
        <v>N/A</v>
      </c>
      <c r="AG113" s="58" t="str">
        <f>IF(T7=0,"N/A",R7)</f>
        <v>N/A</v>
      </c>
      <c r="AH113" s="58"/>
      <c r="AI113" s="58"/>
      <c r="AL113" s="58"/>
      <c r="AM113" s="58"/>
      <c r="IZ113" s="39"/>
    </row>
    <row r="114" spans="15:260" s="3" customFormat="1" x14ac:dyDescent="0.2">
      <c r="O114" s="40"/>
      <c r="W114" s="3" t="str">
        <f>IF(C62=0,"None",C62)</f>
        <v>None</v>
      </c>
      <c r="X114" s="10">
        <f t="shared" ref="X114:Y117" si="24">(IF(OR(I62=0,I62=""),0,(IF(I62&lt;=25000,I62,25000))))</f>
        <v>0</v>
      </c>
      <c r="Y114" s="10">
        <f t="shared" si="24"/>
        <v>0</v>
      </c>
      <c r="Z114" s="10">
        <f t="shared" ref="Z114:AA117" si="25">IF(Z$113="N/A",0,IF(OR(K62=0,K62=""),0,(IF(I62+K62&lt;=25000,K62,25000-X114))))</f>
        <v>0</v>
      </c>
      <c r="AA114" s="10">
        <f t="shared" si="25"/>
        <v>0</v>
      </c>
      <c r="AB114" s="10">
        <f t="shared" ref="AB114:AC117" si="26">IF(AB$113="N/A",0,IF(OR(M62=0,M62=""),0,(IF(I62+K62+M62&lt;=25000,M62,25000-X114-Z114))))</f>
        <v>0</v>
      </c>
      <c r="AC114" s="10">
        <f t="shared" si="26"/>
        <v>0</v>
      </c>
      <c r="AD114" s="10">
        <f t="shared" ref="AD114:AE117" si="27">IF(AD$113="N/A",0,IF(OR(O62=0,O62=""),0,(IF(I62+K62+M62+O62&lt;=25000,O62,25000-X114-Z114-AB114))))</f>
        <v>0</v>
      </c>
      <c r="AE114" s="10">
        <f t="shared" si="27"/>
        <v>0</v>
      </c>
      <c r="AF114" s="10">
        <f t="shared" ref="AF114:AG117" si="28">IF(AF$113="N/A",0,IF(OR(Q62=0,Q62=""),0,(IF(I62+K62+M62+O62+Q62&lt;=25000,Q62,25000-X114-Z114-AB114-AD114))))</f>
        <v>0</v>
      </c>
      <c r="AG114" s="10">
        <f t="shared" si="28"/>
        <v>0</v>
      </c>
    </row>
    <row r="115" spans="15:260" s="3" customFormat="1" x14ac:dyDescent="0.2">
      <c r="O115" s="40"/>
      <c r="W115" s="3" t="str">
        <f>IF(C63=0,"None",C63)</f>
        <v>None</v>
      </c>
      <c r="X115" s="10">
        <f t="shared" si="24"/>
        <v>0</v>
      </c>
      <c r="Y115" s="10">
        <f t="shared" si="24"/>
        <v>0</v>
      </c>
      <c r="Z115" s="10">
        <f t="shared" si="25"/>
        <v>0</v>
      </c>
      <c r="AA115" s="10">
        <f t="shared" si="25"/>
        <v>0</v>
      </c>
      <c r="AB115" s="10">
        <f t="shared" si="26"/>
        <v>0</v>
      </c>
      <c r="AC115" s="10">
        <f t="shared" si="26"/>
        <v>0</v>
      </c>
      <c r="AD115" s="10">
        <f t="shared" si="27"/>
        <v>0</v>
      </c>
      <c r="AE115" s="10">
        <f t="shared" si="27"/>
        <v>0</v>
      </c>
      <c r="AF115" s="10">
        <f t="shared" si="28"/>
        <v>0</v>
      </c>
      <c r="AG115" s="10">
        <f t="shared" si="28"/>
        <v>0</v>
      </c>
    </row>
    <row r="116" spans="15:260" s="3" customFormat="1" x14ac:dyDescent="0.2">
      <c r="O116" s="40"/>
      <c r="W116" s="3" t="str">
        <f>IF(C64=0,"None",C64)</f>
        <v>None</v>
      </c>
      <c r="X116" s="10">
        <f t="shared" si="24"/>
        <v>0</v>
      </c>
      <c r="Y116" s="10">
        <f t="shared" si="24"/>
        <v>0</v>
      </c>
      <c r="Z116" s="10">
        <f t="shared" si="25"/>
        <v>0</v>
      </c>
      <c r="AA116" s="10">
        <f t="shared" si="25"/>
        <v>0</v>
      </c>
      <c r="AB116" s="10">
        <f t="shared" si="26"/>
        <v>0</v>
      </c>
      <c r="AC116" s="10">
        <f t="shared" si="26"/>
        <v>0</v>
      </c>
      <c r="AD116" s="10">
        <f t="shared" si="27"/>
        <v>0</v>
      </c>
      <c r="AE116" s="10">
        <f t="shared" si="27"/>
        <v>0</v>
      </c>
      <c r="AF116" s="10">
        <f t="shared" si="28"/>
        <v>0</v>
      </c>
      <c r="AG116" s="10">
        <f t="shared" si="28"/>
        <v>0</v>
      </c>
    </row>
    <row r="117" spans="15:260" s="3" customFormat="1" x14ac:dyDescent="0.2">
      <c r="O117" s="40"/>
      <c r="W117" s="3" t="str">
        <f>IF(C65=0,"None",C65)</f>
        <v>None</v>
      </c>
      <c r="X117" s="10">
        <f t="shared" si="24"/>
        <v>0</v>
      </c>
      <c r="Y117" s="10">
        <f t="shared" si="24"/>
        <v>0</v>
      </c>
      <c r="Z117" s="10">
        <f t="shared" si="25"/>
        <v>0</v>
      </c>
      <c r="AA117" s="10">
        <f t="shared" si="25"/>
        <v>0</v>
      </c>
      <c r="AB117" s="10">
        <f t="shared" si="26"/>
        <v>0</v>
      </c>
      <c r="AC117" s="10">
        <f t="shared" si="26"/>
        <v>0</v>
      </c>
      <c r="AD117" s="10">
        <f t="shared" si="27"/>
        <v>0</v>
      </c>
      <c r="AE117" s="10">
        <f t="shared" si="27"/>
        <v>0</v>
      </c>
      <c r="AF117" s="10">
        <f t="shared" si="28"/>
        <v>0</v>
      </c>
      <c r="AG117" s="10">
        <f t="shared" si="28"/>
        <v>0</v>
      </c>
    </row>
    <row r="118" spans="15:260" s="3" customFormat="1" ht="13.5" thickBot="1" x14ac:dyDescent="0.25">
      <c r="O118" s="40"/>
      <c r="X118" s="26">
        <f t="shared" ref="X118:AD118" si="29">SUM(X114:X117)</f>
        <v>0</v>
      </c>
      <c r="Y118" s="26">
        <f t="shared" si="29"/>
        <v>0</v>
      </c>
      <c r="Z118" s="26">
        <f t="shared" si="29"/>
        <v>0</v>
      </c>
      <c r="AA118" s="26">
        <f t="shared" si="29"/>
        <v>0</v>
      </c>
      <c r="AB118" s="26">
        <f t="shared" si="29"/>
        <v>0</v>
      </c>
      <c r="AC118" s="26">
        <f t="shared" si="29"/>
        <v>0</v>
      </c>
      <c r="AD118" s="26">
        <f t="shared" si="29"/>
        <v>0</v>
      </c>
      <c r="AE118" s="26">
        <f>SUM(AE114:AE117)</f>
        <v>0</v>
      </c>
      <c r="AF118" s="26">
        <f>SUM(AF114:AF117)</f>
        <v>0</v>
      </c>
      <c r="AG118" s="26">
        <f>SUM(AG114:AG117)</f>
        <v>0</v>
      </c>
      <c r="AH118" s="47"/>
      <c r="AI118" s="47"/>
      <c r="AL118" s="47"/>
      <c r="AM118" s="47"/>
    </row>
    <row r="119" spans="15:260" s="3" customFormat="1" ht="13.5" thickTop="1" x14ac:dyDescent="0.2">
      <c r="O119" s="40"/>
    </row>
    <row r="120" spans="15:260" s="3" customFormat="1" x14ac:dyDescent="0.2">
      <c r="O120" s="40"/>
    </row>
    <row r="121" spans="15:260" s="3" customFormat="1" x14ac:dyDescent="0.2">
      <c r="O121" s="40"/>
    </row>
    <row r="122" spans="15:260" s="3" customFormat="1" x14ac:dyDescent="0.2">
      <c r="O122" s="40"/>
    </row>
    <row r="123" spans="15:260" s="3" customFormat="1" x14ac:dyDescent="0.2">
      <c r="O123" s="40"/>
    </row>
    <row r="124" spans="15:260" s="3" customFormat="1" x14ac:dyDescent="0.2">
      <c r="O124" s="40"/>
    </row>
    <row r="125" spans="15:260" s="3" customFormat="1" x14ac:dyDescent="0.2">
      <c r="O125" s="40"/>
    </row>
    <row r="126" spans="15:260" s="3" customFormat="1" x14ac:dyDescent="0.2">
      <c r="O126" s="40"/>
    </row>
    <row r="127" spans="15:260" s="3" customFormat="1" x14ac:dyDescent="0.2">
      <c r="O127" s="40"/>
    </row>
    <row r="128" spans="15:260" s="3" customFormat="1" x14ac:dyDescent="0.2">
      <c r="O128" s="40"/>
    </row>
    <row r="129" spans="15:15" s="3" customFormat="1" x14ac:dyDescent="0.2">
      <c r="O129" s="40"/>
    </row>
    <row r="130" spans="15:15" s="3" customFormat="1" x14ac:dyDescent="0.2">
      <c r="O130" s="40"/>
    </row>
    <row r="131" spans="15:15" s="3" customFormat="1" x14ac:dyDescent="0.2">
      <c r="O131" s="40"/>
    </row>
    <row r="132" spans="15:15" s="3" customFormat="1" x14ac:dyDescent="0.2">
      <c r="O132" s="40"/>
    </row>
    <row r="133" spans="15:15" s="3" customFormat="1" x14ac:dyDescent="0.2">
      <c r="O133" s="40"/>
    </row>
    <row r="134" spans="15:15" s="3" customFormat="1" x14ac:dyDescent="0.2">
      <c r="O134" s="40"/>
    </row>
    <row r="135" spans="15:15" s="3" customFormat="1" x14ac:dyDescent="0.2">
      <c r="O135" s="40"/>
    </row>
    <row r="136" spans="15:15" s="3" customFormat="1" x14ac:dyDescent="0.2">
      <c r="O136" s="40"/>
    </row>
    <row r="137" spans="15:15" s="3" customFormat="1" x14ac:dyDescent="0.2">
      <c r="O137" s="40"/>
    </row>
    <row r="138" spans="15:15" s="3" customFormat="1" x14ac:dyDescent="0.2">
      <c r="O138" s="40"/>
    </row>
    <row r="139" spans="15:15" s="3" customFormat="1" x14ac:dyDescent="0.2">
      <c r="O139" s="40"/>
    </row>
    <row r="140" spans="15:15" s="3" customFormat="1" x14ac:dyDescent="0.2">
      <c r="O140" s="40"/>
    </row>
    <row r="141" spans="15:15" s="3" customFormat="1" x14ac:dyDescent="0.2">
      <c r="O141" s="40"/>
    </row>
    <row r="142" spans="15:15" s="3" customFormat="1" x14ac:dyDescent="0.2">
      <c r="O142" s="40"/>
    </row>
    <row r="143" spans="15:15" s="3" customFormat="1" x14ac:dyDescent="0.2">
      <c r="O143" s="40"/>
    </row>
    <row r="144" spans="15:15" s="3" customFormat="1" x14ac:dyDescent="0.2">
      <c r="O144" s="40"/>
    </row>
    <row r="145" spans="15:15" s="3" customFormat="1" x14ac:dyDescent="0.2">
      <c r="O145" s="40"/>
    </row>
    <row r="146" spans="15:15" s="3" customFormat="1" x14ac:dyDescent="0.2">
      <c r="O146" s="40"/>
    </row>
    <row r="147" spans="15:15" s="3" customFormat="1" x14ac:dyDescent="0.2">
      <c r="O147" s="40"/>
    </row>
    <row r="148" spans="15:15" s="3" customFormat="1" x14ac:dyDescent="0.2">
      <c r="O148" s="40"/>
    </row>
    <row r="149" spans="15:15" s="3" customFormat="1" x14ac:dyDescent="0.2">
      <c r="O149" s="40"/>
    </row>
    <row r="150" spans="15:15" s="3" customFormat="1" x14ac:dyDescent="0.2">
      <c r="O150" s="40"/>
    </row>
    <row r="151" spans="15:15" s="3" customFormat="1" x14ac:dyDescent="0.2">
      <c r="O151" s="40"/>
    </row>
    <row r="152" spans="15:15" s="3" customFormat="1" x14ac:dyDescent="0.2">
      <c r="O152" s="40"/>
    </row>
    <row r="153" spans="15:15" s="3" customFormat="1" x14ac:dyDescent="0.2">
      <c r="O153" s="40"/>
    </row>
    <row r="154" spans="15:15" s="3" customFormat="1" x14ac:dyDescent="0.2">
      <c r="O154" s="40"/>
    </row>
    <row r="155" spans="15:15" s="3" customFormat="1" x14ac:dyDescent="0.2">
      <c r="O155" s="40"/>
    </row>
    <row r="156" spans="15:15" s="3" customFormat="1" x14ac:dyDescent="0.2">
      <c r="O156" s="40"/>
    </row>
    <row r="157" spans="15:15" s="3" customFormat="1" x14ac:dyDescent="0.2">
      <c r="O157" s="40"/>
    </row>
    <row r="158" spans="15:15" s="3" customFormat="1" x14ac:dyDescent="0.2">
      <c r="O158" s="40"/>
    </row>
    <row r="159" spans="15:15" s="3" customFormat="1" x14ac:dyDescent="0.2">
      <c r="O159" s="40"/>
    </row>
    <row r="160" spans="15:15" s="3" customFormat="1" x14ac:dyDescent="0.2">
      <c r="O160" s="40"/>
    </row>
    <row r="161" spans="15:15" s="3" customFormat="1" x14ac:dyDescent="0.2">
      <c r="O161" s="40"/>
    </row>
    <row r="162" spans="15:15" s="3" customFormat="1" x14ac:dyDescent="0.2">
      <c r="O162" s="40"/>
    </row>
    <row r="163" spans="15:15" s="3" customFormat="1" x14ac:dyDescent="0.2">
      <c r="O163" s="40"/>
    </row>
    <row r="164" spans="15:15" s="3" customFormat="1" x14ac:dyDescent="0.2">
      <c r="O164" s="40"/>
    </row>
    <row r="165" spans="15:15" s="3" customFormat="1" x14ac:dyDescent="0.2">
      <c r="O165" s="40"/>
    </row>
    <row r="166" spans="15:15" s="3" customFormat="1" x14ac:dyDescent="0.2">
      <c r="O166" s="40"/>
    </row>
    <row r="167" spans="15:15" s="3" customFormat="1" x14ac:dyDescent="0.2">
      <c r="O167" s="40"/>
    </row>
    <row r="168" spans="15:15" s="3" customFormat="1" x14ac:dyDescent="0.2">
      <c r="O168" s="40"/>
    </row>
    <row r="169" spans="15:15" s="3" customFormat="1" x14ac:dyDescent="0.2">
      <c r="O169" s="40"/>
    </row>
    <row r="170" spans="15:15" s="3" customFormat="1" x14ac:dyDescent="0.2">
      <c r="O170" s="40"/>
    </row>
    <row r="171" spans="15:15" s="3" customFormat="1" x14ac:dyDescent="0.2">
      <c r="O171" s="40"/>
    </row>
    <row r="172" spans="15:15" s="3" customFormat="1" x14ac:dyDescent="0.2">
      <c r="O172" s="40"/>
    </row>
    <row r="173" spans="15:15" s="3" customFormat="1" x14ac:dyDescent="0.2">
      <c r="O173" s="40"/>
    </row>
    <row r="174" spans="15:15" s="3" customFormat="1" x14ac:dyDescent="0.2">
      <c r="O174" s="40"/>
    </row>
    <row r="175" spans="15:15" s="3" customFormat="1" x14ac:dyDescent="0.2">
      <c r="O175" s="40"/>
    </row>
    <row r="176" spans="15:15" s="3" customFormat="1" x14ac:dyDescent="0.2">
      <c r="O176" s="40"/>
    </row>
    <row r="177" spans="1:16" s="3" customFormat="1" x14ac:dyDescent="0.2">
      <c r="O177" s="40"/>
    </row>
    <row r="178" spans="1:16" s="3" customFormat="1" x14ac:dyDescent="0.2">
      <c r="O178" s="40"/>
    </row>
    <row r="179" spans="1:16" x14ac:dyDescent="0.2">
      <c r="A179" s="3"/>
      <c r="B179" s="3"/>
      <c r="C179" s="3"/>
      <c r="D179" s="3"/>
      <c r="E179" s="3"/>
      <c r="F179" s="3"/>
      <c r="G179" s="3"/>
      <c r="H179" s="3"/>
      <c r="O179" s="40"/>
      <c r="P179" s="3"/>
    </row>
    <row r="180" spans="1:16" x14ac:dyDescent="0.2">
      <c r="A180" s="3"/>
      <c r="B180" s="3"/>
      <c r="C180" s="3"/>
      <c r="D180" s="3"/>
      <c r="E180" s="3"/>
      <c r="F180" s="3"/>
      <c r="G180" s="3"/>
      <c r="H180" s="3"/>
      <c r="O180" s="40"/>
      <c r="P180" s="3"/>
    </row>
  </sheetData>
  <mergeCells count="54">
    <mergeCell ref="A44:H44"/>
    <mergeCell ref="B4:H4"/>
    <mergeCell ref="B2:H2"/>
    <mergeCell ref="B5:H5"/>
    <mergeCell ref="A1:C1"/>
    <mergeCell ref="D1:E1"/>
    <mergeCell ref="F1:H1"/>
    <mergeCell ref="B3:C3"/>
    <mergeCell ref="E3:H3"/>
    <mergeCell ref="A39:B39"/>
    <mergeCell ref="A40:H40"/>
    <mergeCell ref="A41:H41"/>
    <mergeCell ref="A42:H42"/>
    <mergeCell ref="A43:H43"/>
    <mergeCell ref="I6:J6"/>
    <mergeCell ref="K6:L6"/>
    <mergeCell ref="O6:P6"/>
    <mergeCell ref="A38:H38"/>
    <mergeCell ref="D27:G27"/>
    <mergeCell ref="E28:F28"/>
    <mergeCell ref="E29:F29"/>
    <mergeCell ref="E30:F30"/>
    <mergeCell ref="E31:F31"/>
    <mergeCell ref="E32:F32"/>
    <mergeCell ref="C6:E6"/>
    <mergeCell ref="F6:G6"/>
    <mergeCell ref="C7:E7"/>
    <mergeCell ref="M6:N6"/>
    <mergeCell ref="AD112:AE112"/>
    <mergeCell ref="AF112:AG112"/>
    <mergeCell ref="C63:H63"/>
    <mergeCell ref="C64:H64"/>
    <mergeCell ref="C65:H65"/>
    <mergeCell ref="Z112:AA112"/>
    <mergeCell ref="A76:C76"/>
    <mergeCell ref="AB112:AC112"/>
    <mergeCell ref="A71:P71"/>
    <mergeCell ref="X112:Y112"/>
    <mergeCell ref="C62:H62"/>
    <mergeCell ref="A49:H49"/>
    <mergeCell ref="A57:H57"/>
    <mergeCell ref="A58:H58"/>
    <mergeCell ref="A59:H59"/>
    <mergeCell ref="A60:H60"/>
    <mergeCell ref="A61:H61"/>
    <mergeCell ref="F56:G56"/>
    <mergeCell ref="A55:H55"/>
    <mergeCell ref="D54:E54"/>
    <mergeCell ref="B56:D56"/>
    <mergeCell ref="A45:H45"/>
    <mergeCell ref="A46:H46"/>
    <mergeCell ref="D50:E50"/>
    <mergeCell ref="D51:E51"/>
    <mergeCell ref="D52:E52"/>
  </mergeCells>
  <conditionalFormatting sqref="E9:F9">
    <cfRule type="expression" dxfId="29" priority="10">
      <formula>C8=12</formula>
    </cfRule>
  </conditionalFormatting>
  <conditionalFormatting sqref="E11:F11">
    <cfRule type="expression" dxfId="28" priority="9">
      <formula>C10=12</formula>
    </cfRule>
  </conditionalFormatting>
  <conditionalFormatting sqref="E13:F13">
    <cfRule type="expression" dxfId="27" priority="8">
      <formula>C12=12</formula>
    </cfRule>
  </conditionalFormatting>
  <conditionalFormatting sqref="E15:F15">
    <cfRule type="expression" dxfId="26" priority="7">
      <formula>C14=12</formula>
    </cfRule>
  </conditionalFormatting>
  <conditionalFormatting sqref="E17:F17">
    <cfRule type="expression" dxfId="25" priority="6">
      <formula>C16=12</formula>
    </cfRule>
  </conditionalFormatting>
  <conditionalFormatting sqref="G9">
    <cfRule type="expression" dxfId="24" priority="5">
      <formula>C8=12</formula>
    </cfRule>
  </conditionalFormatting>
  <conditionalFormatting sqref="G11">
    <cfRule type="expression" dxfId="23" priority="4">
      <formula>C10=12</formula>
    </cfRule>
  </conditionalFormatting>
  <conditionalFormatting sqref="G13">
    <cfRule type="expression" dxfId="22" priority="3">
      <formula>C12=12</formula>
    </cfRule>
  </conditionalFormatting>
  <conditionalFormatting sqref="G15">
    <cfRule type="expression" dxfId="21" priority="2">
      <formula>C14=12</formula>
    </cfRule>
  </conditionalFormatting>
  <conditionalFormatting sqref="G17">
    <cfRule type="expression" dxfId="20" priority="1">
      <formula>C16=12</formula>
    </cfRule>
  </conditionalFormatting>
  <dataValidations count="2">
    <dataValidation type="list" allowBlank="1" showInputMessage="1" showErrorMessage="1" errorTitle="Appointment length" error="Please enter 9 (academic appointment) or 12 (calendar year appointment)." sqref="C8 C10 C12 C14 C16 C18:C21" xr:uid="{BD313D3A-8B65-4F64-A259-2D2916C57D4D}">
      <formula1>"9, 12"</formula1>
    </dataValidation>
    <dataValidation type="list" allowBlank="1" showInputMessage="1" showErrorMessage="1" sqref="E18:E21" xr:uid="{199DFA25-BD71-4C29-B2E0-DE0BD2FDF027}">
      <formula1>"NonCL, Class"</formula1>
    </dataValidation>
  </dataValidations>
  <printOptions horizontalCentered="1"/>
  <pageMargins left="0.75" right="0.75" top="1" bottom="1" header="0.5" footer="0.5"/>
  <pageSetup scale="6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B179"/>
  <sheetViews>
    <sheetView topLeftCell="A44" zoomScale="120" zoomScaleNormal="120" workbookViewId="0">
      <selection activeCell="I47" sqref="I47"/>
    </sheetView>
  </sheetViews>
  <sheetFormatPr defaultRowHeight="12.75" x14ac:dyDescent="0.2"/>
  <cols>
    <col min="1" max="1" width="28" customWidth="1"/>
    <col min="2" max="2" width="11.85546875" customWidth="1"/>
    <col min="3" max="3" width="6.85546875" customWidth="1"/>
    <col min="4" max="4" width="3.5703125" customWidth="1"/>
    <col min="5" max="5" width="5.5703125" customWidth="1"/>
    <col min="6" max="6" width="6.42578125" customWidth="1"/>
    <col min="7" max="8" width="5.42578125" customWidth="1"/>
    <col min="9" max="16" width="9.140625" customWidth="1"/>
    <col min="17" max="17" width="9.140625" style="1" customWidth="1"/>
    <col min="18" max="18" width="9.140625" customWidth="1"/>
    <col min="20" max="20" width="19.85546875" customWidth="1"/>
    <col min="21" max="21" width="11.28515625" bestFit="1" customWidth="1"/>
    <col min="23" max="23" width="11.28515625" bestFit="1" customWidth="1"/>
    <col min="24" max="24" width="11.7109375" customWidth="1"/>
    <col min="25" max="25" width="10.42578125" customWidth="1"/>
  </cols>
  <sheetData>
    <row r="1" spans="1:23" ht="18" customHeight="1" x14ac:dyDescent="0.2">
      <c r="A1" s="163" t="s">
        <v>99</v>
      </c>
      <c r="B1" s="164"/>
      <c r="C1" s="164"/>
      <c r="D1" s="165" t="s">
        <v>1</v>
      </c>
      <c r="E1" s="165"/>
      <c r="F1" s="166"/>
      <c r="G1" s="166"/>
      <c r="H1" s="167"/>
      <c r="I1" s="125" t="s">
        <v>2</v>
      </c>
      <c r="J1" s="126"/>
      <c r="K1" s="6"/>
      <c r="L1" s="139"/>
      <c r="M1" s="8"/>
      <c r="S1" s="8"/>
      <c r="T1" s="31" t="s">
        <v>3</v>
      </c>
      <c r="U1" s="27"/>
      <c r="V1" s="139"/>
      <c r="W1" s="15"/>
    </row>
    <row r="2" spans="1:23" ht="13.5" customHeight="1" x14ac:dyDescent="0.2">
      <c r="A2" s="14" t="s">
        <v>4</v>
      </c>
      <c r="B2" s="173"/>
      <c r="C2" s="174"/>
      <c r="D2" s="174"/>
      <c r="E2" s="174"/>
      <c r="F2" s="174"/>
      <c r="G2" s="174"/>
      <c r="H2" s="175"/>
      <c r="I2" s="125" t="s">
        <v>6</v>
      </c>
      <c r="J2" s="127"/>
      <c r="K2" s="1"/>
      <c r="M2" s="8"/>
      <c r="S2" s="8"/>
      <c r="T2" s="121" t="s">
        <v>7</v>
      </c>
      <c r="U2" s="8"/>
      <c r="V2" s="140"/>
      <c r="W2" s="15"/>
    </row>
    <row r="3" spans="1:23" ht="13.5" customHeight="1" x14ac:dyDescent="0.2">
      <c r="A3" s="14" t="s">
        <v>8</v>
      </c>
      <c r="B3" s="168"/>
      <c r="C3" s="169"/>
      <c r="D3" s="138" t="s">
        <v>9</v>
      </c>
      <c r="E3" s="170"/>
      <c r="F3" s="171"/>
      <c r="G3" s="171"/>
      <c r="H3" s="172"/>
      <c r="I3" s="125" t="s">
        <v>10</v>
      </c>
      <c r="J3" s="126"/>
      <c r="K3" s="139"/>
      <c r="L3" s="139"/>
      <c r="T3" s="31" t="s">
        <v>11</v>
      </c>
      <c r="U3" s="17"/>
      <c r="V3" s="140"/>
    </row>
    <row r="4" spans="1:23" ht="13.5" customHeight="1" x14ac:dyDescent="0.2">
      <c r="A4" s="14" t="s">
        <v>12</v>
      </c>
      <c r="B4" s="176"/>
      <c r="C4" s="177"/>
      <c r="D4" s="177"/>
      <c r="E4" s="177"/>
      <c r="F4" s="177"/>
      <c r="G4" s="177"/>
      <c r="H4" s="178"/>
      <c r="I4" s="125" t="s">
        <v>13</v>
      </c>
      <c r="J4" s="128"/>
      <c r="K4" s="139"/>
      <c r="N4" s="8"/>
      <c r="O4" s="8"/>
      <c r="P4" s="8"/>
      <c r="Q4" s="139"/>
      <c r="T4" s="31" t="s">
        <v>14</v>
      </c>
    </row>
    <row r="5" spans="1:23" ht="13.5" customHeight="1" thickBot="1" x14ac:dyDescent="0.25">
      <c r="A5" s="52" t="s">
        <v>15</v>
      </c>
      <c r="B5" s="179"/>
      <c r="C5" s="180"/>
      <c r="D5" s="180"/>
      <c r="E5" s="180"/>
      <c r="F5" s="180"/>
      <c r="G5" s="180"/>
      <c r="H5" s="181"/>
      <c r="I5" s="129" t="s">
        <v>16</v>
      </c>
      <c r="J5" s="130"/>
      <c r="K5" s="139"/>
      <c r="N5" s="8"/>
      <c r="O5" s="8"/>
      <c r="P5" s="8"/>
      <c r="Q5" s="139"/>
      <c r="T5" s="31" t="s">
        <v>17</v>
      </c>
    </row>
    <row r="6" spans="1:23" s="3" customFormat="1" ht="13.5" customHeight="1" thickBot="1" x14ac:dyDescent="0.25">
      <c r="A6" s="139"/>
      <c r="B6" s="136"/>
      <c r="C6" s="187" t="s">
        <v>18</v>
      </c>
      <c r="D6" s="188"/>
      <c r="E6" s="188"/>
      <c r="F6" s="187" t="s">
        <v>19</v>
      </c>
      <c r="G6" s="189"/>
      <c r="H6" s="102" t="s">
        <v>20</v>
      </c>
      <c r="I6" s="184" t="s">
        <v>21</v>
      </c>
      <c r="J6" s="184"/>
      <c r="K6" s="184" t="s">
        <v>98</v>
      </c>
      <c r="L6" s="184"/>
      <c r="M6" s="184" t="s">
        <v>100</v>
      </c>
      <c r="N6" s="184"/>
      <c r="O6" s="184" t="s">
        <v>104</v>
      </c>
      <c r="P6" s="184"/>
      <c r="Q6" s="182" t="s">
        <v>22</v>
      </c>
      <c r="R6" s="183"/>
      <c r="S6" s="22"/>
      <c r="T6" s="122" t="s">
        <v>23</v>
      </c>
      <c r="W6"/>
    </row>
    <row r="7" spans="1:23" s="3" customFormat="1" ht="13.5" customHeight="1" thickBot="1" x14ac:dyDescent="0.25">
      <c r="A7" s="139" t="s">
        <v>24</v>
      </c>
      <c r="B7" s="137" t="s">
        <v>25</v>
      </c>
      <c r="C7" s="190" t="s">
        <v>26</v>
      </c>
      <c r="D7" s="191"/>
      <c r="E7" s="191"/>
      <c r="F7" s="137" t="s">
        <v>27</v>
      </c>
      <c r="G7" s="20" t="s">
        <v>28</v>
      </c>
      <c r="H7" s="103" t="s">
        <v>29</v>
      </c>
      <c r="I7" s="43" t="s">
        <v>30</v>
      </c>
      <c r="J7" s="43" t="s">
        <v>112</v>
      </c>
      <c r="K7" s="43" t="s">
        <v>30</v>
      </c>
      <c r="L7" s="43" t="s">
        <v>112</v>
      </c>
      <c r="M7" s="43" t="s">
        <v>30</v>
      </c>
      <c r="N7" s="43" t="s">
        <v>112</v>
      </c>
      <c r="O7" s="43" t="s">
        <v>30</v>
      </c>
      <c r="P7" s="43" t="s">
        <v>112</v>
      </c>
      <c r="Q7" s="43" t="s">
        <v>30</v>
      </c>
      <c r="R7" s="43" t="s">
        <v>112</v>
      </c>
    </row>
    <row r="8" spans="1:23" s="3" customFormat="1" ht="13.5" customHeight="1" thickTop="1" x14ac:dyDescent="0.2">
      <c r="A8" s="139" t="str">
        <f>IF(B4=0,"PI",B4)</f>
        <v>PI</v>
      </c>
      <c r="B8" s="89">
        <v>0</v>
      </c>
      <c r="C8" s="68">
        <v>12</v>
      </c>
      <c r="D8" s="8" t="s">
        <v>32</v>
      </c>
      <c r="E8" s="49" t="s">
        <v>33</v>
      </c>
      <c r="F8" s="131">
        <v>0</v>
      </c>
      <c r="G8" s="23"/>
      <c r="H8" s="104">
        <v>0</v>
      </c>
      <c r="I8" s="10">
        <f>$B8*$F8</f>
        <v>0</v>
      </c>
      <c r="J8" s="10">
        <f>$B8*$H8</f>
        <v>0</v>
      </c>
      <c r="K8" s="10">
        <f t="shared" ref="K8:P8" si="0">TRUNC(ROUND(I8*1.03,0),0)</f>
        <v>0</v>
      </c>
      <c r="L8" s="10">
        <f t="shared" si="0"/>
        <v>0</v>
      </c>
      <c r="M8" s="10">
        <f t="shared" si="0"/>
        <v>0</v>
      </c>
      <c r="N8" s="10">
        <f t="shared" si="0"/>
        <v>0</v>
      </c>
      <c r="O8" s="10">
        <f t="shared" si="0"/>
        <v>0</v>
      </c>
      <c r="P8" s="10">
        <f t="shared" si="0"/>
        <v>0</v>
      </c>
      <c r="Q8" s="10">
        <f>SUM($I8,$K8,$M8,$O8)</f>
        <v>0</v>
      </c>
      <c r="R8" s="10">
        <f>SUM($J8,$L8,$N8,$P8)</f>
        <v>0</v>
      </c>
      <c r="T8" s="59" t="s">
        <v>34</v>
      </c>
      <c r="U8" s="60"/>
      <c r="V8" s="92"/>
      <c r="W8" s="98"/>
    </row>
    <row r="9" spans="1:23" s="3" customFormat="1" ht="13.5" customHeight="1" x14ac:dyDescent="0.2">
      <c r="A9" s="18"/>
      <c r="B9" s="88"/>
      <c r="C9" s="83"/>
      <c r="D9" s="44"/>
      <c r="E9" s="57" t="str">
        <f>IF(C8=9,"Sum","")</f>
        <v/>
      </c>
      <c r="F9" s="132"/>
      <c r="G9" s="57"/>
      <c r="H9" s="105">
        <v>0</v>
      </c>
      <c r="I9" s="10">
        <f t="shared" ref="I9:I20" si="1">$B9*$F9</f>
        <v>0</v>
      </c>
      <c r="J9" s="10">
        <f t="shared" ref="J9:J21" si="2">$B9*$H9</f>
        <v>0</v>
      </c>
      <c r="K9" s="10">
        <f t="shared" ref="K9:L25" si="3">TRUNC(ROUND(I9*1.03,0),0)</f>
        <v>0</v>
      </c>
      <c r="L9" s="10">
        <f t="shared" si="3"/>
        <v>0</v>
      </c>
      <c r="M9" s="10">
        <f t="shared" ref="M9:N25" si="4">TRUNC(ROUND(K9*1.03,0),0)</f>
        <v>0</v>
      </c>
      <c r="N9" s="10">
        <f t="shared" si="4"/>
        <v>0</v>
      </c>
      <c r="O9" s="10">
        <f t="shared" ref="O9:P25" si="5">TRUNC(ROUND(M9*1.03,0),0)</f>
        <v>0</v>
      </c>
      <c r="P9" s="10">
        <f t="shared" si="5"/>
        <v>0</v>
      </c>
      <c r="Q9" s="10">
        <f t="shared" ref="Q9:Q26" si="6">SUM($I9,$K9,$M9,$O9)</f>
        <v>0</v>
      </c>
      <c r="R9" s="10">
        <f t="shared" ref="R9:R26" si="7">SUM($J9,$L9,$N9,$P9)</f>
        <v>0</v>
      </c>
      <c r="T9" s="61"/>
      <c r="U9" s="62"/>
      <c r="V9" s="93"/>
      <c r="W9" s="99"/>
    </row>
    <row r="10" spans="1:23" s="3" customFormat="1" ht="13.5" customHeight="1" x14ac:dyDescent="0.2">
      <c r="A10" s="139" t="s">
        <v>35</v>
      </c>
      <c r="B10" s="90"/>
      <c r="C10" s="69">
        <v>12</v>
      </c>
      <c r="D10" s="8" t="s">
        <v>32</v>
      </c>
      <c r="E10" s="49" t="s">
        <v>33</v>
      </c>
      <c r="F10" s="131"/>
      <c r="G10" s="23"/>
      <c r="H10" s="106">
        <v>0</v>
      </c>
      <c r="I10" s="10">
        <f t="shared" si="1"/>
        <v>0</v>
      </c>
      <c r="J10" s="10">
        <f t="shared" si="2"/>
        <v>0</v>
      </c>
      <c r="K10" s="10">
        <f t="shared" si="3"/>
        <v>0</v>
      </c>
      <c r="L10" s="10">
        <f t="shared" si="3"/>
        <v>0</v>
      </c>
      <c r="M10" s="10">
        <f t="shared" si="4"/>
        <v>0</v>
      </c>
      <c r="N10" s="10">
        <f t="shared" si="4"/>
        <v>0</v>
      </c>
      <c r="O10" s="10">
        <f t="shared" si="5"/>
        <v>0</v>
      </c>
      <c r="P10" s="10">
        <f t="shared" si="5"/>
        <v>0</v>
      </c>
      <c r="Q10" s="10">
        <f t="shared" si="6"/>
        <v>0</v>
      </c>
      <c r="R10" s="10">
        <f t="shared" si="7"/>
        <v>0</v>
      </c>
      <c r="T10" s="63" t="s">
        <v>36</v>
      </c>
      <c r="U10" s="64"/>
      <c r="V10" s="94"/>
      <c r="W10" s="99"/>
    </row>
    <row r="11" spans="1:23" s="3" customFormat="1" ht="13.5" customHeight="1" x14ac:dyDescent="0.2">
      <c r="A11" s="18"/>
      <c r="B11" s="88"/>
      <c r="C11" s="50"/>
      <c r="D11" s="44"/>
      <c r="E11" s="57" t="str">
        <f>IF(C10=9,"Sum","")</f>
        <v/>
      </c>
      <c r="F11" s="132"/>
      <c r="G11" s="57"/>
      <c r="H11" s="105">
        <v>0</v>
      </c>
      <c r="I11" s="10">
        <f t="shared" si="1"/>
        <v>0</v>
      </c>
      <c r="J11" s="10">
        <f t="shared" si="2"/>
        <v>0</v>
      </c>
      <c r="K11" s="10">
        <f t="shared" si="3"/>
        <v>0</v>
      </c>
      <c r="L11" s="10">
        <f t="shared" si="3"/>
        <v>0</v>
      </c>
      <c r="M11" s="10">
        <f t="shared" si="4"/>
        <v>0</v>
      </c>
      <c r="N11" s="10">
        <f t="shared" si="4"/>
        <v>0</v>
      </c>
      <c r="O11" s="10">
        <f t="shared" si="5"/>
        <v>0</v>
      </c>
      <c r="P11" s="10">
        <f t="shared" si="5"/>
        <v>0</v>
      </c>
      <c r="Q11" s="10">
        <f t="shared" si="6"/>
        <v>0</v>
      </c>
      <c r="R11" s="10">
        <f t="shared" si="7"/>
        <v>0</v>
      </c>
      <c r="T11" s="65"/>
      <c r="U11" s="66"/>
      <c r="V11" s="101"/>
      <c r="W11" s="99"/>
    </row>
    <row r="12" spans="1:23" s="3" customFormat="1" ht="13.5" customHeight="1" thickBot="1" x14ac:dyDescent="0.25">
      <c r="A12" s="139" t="s">
        <v>35</v>
      </c>
      <c r="B12" s="90"/>
      <c r="C12" s="69">
        <v>12</v>
      </c>
      <c r="D12" s="8" t="s">
        <v>32</v>
      </c>
      <c r="E12" s="49" t="s">
        <v>33</v>
      </c>
      <c r="F12" s="131"/>
      <c r="G12" s="23"/>
      <c r="H12" s="106">
        <v>0</v>
      </c>
      <c r="I12" s="10">
        <f>$B12*$F12</f>
        <v>0</v>
      </c>
      <c r="J12" s="10">
        <f t="shared" si="2"/>
        <v>0</v>
      </c>
      <c r="K12" s="10">
        <f t="shared" si="3"/>
        <v>0</v>
      </c>
      <c r="L12" s="10">
        <f t="shared" si="3"/>
        <v>0</v>
      </c>
      <c r="M12" s="10">
        <f t="shared" si="4"/>
        <v>0</v>
      </c>
      <c r="N12" s="10">
        <f t="shared" si="4"/>
        <v>0</v>
      </c>
      <c r="O12" s="10">
        <f t="shared" si="5"/>
        <v>0</v>
      </c>
      <c r="P12" s="10">
        <f t="shared" si="5"/>
        <v>0</v>
      </c>
      <c r="Q12" s="10">
        <f t="shared" si="6"/>
        <v>0</v>
      </c>
      <c r="R12" s="10">
        <f t="shared" si="7"/>
        <v>0</v>
      </c>
      <c r="T12" s="67"/>
      <c r="U12" s="119"/>
      <c r="V12" s="120"/>
      <c r="W12" s="99"/>
    </row>
    <row r="13" spans="1:23" s="3" customFormat="1" ht="13.5" customHeight="1" thickTop="1" x14ac:dyDescent="0.2">
      <c r="A13" s="18"/>
      <c r="B13" s="88"/>
      <c r="C13" s="28"/>
      <c r="D13" s="24"/>
      <c r="E13" s="57" t="str">
        <f>IF(C12=9,"Sum","")</f>
        <v/>
      </c>
      <c r="F13" s="132"/>
      <c r="G13" s="57"/>
      <c r="H13" s="105">
        <v>0</v>
      </c>
      <c r="I13" s="10">
        <f t="shared" si="1"/>
        <v>0</v>
      </c>
      <c r="J13" s="10">
        <f t="shared" si="2"/>
        <v>0</v>
      </c>
      <c r="K13" s="10">
        <f t="shared" si="3"/>
        <v>0</v>
      </c>
      <c r="L13" s="10">
        <f t="shared" si="3"/>
        <v>0</v>
      </c>
      <c r="M13" s="10">
        <f t="shared" si="4"/>
        <v>0</v>
      </c>
      <c r="N13" s="10">
        <f t="shared" si="4"/>
        <v>0</v>
      </c>
      <c r="O13" s="10">
        <f t="shared" si="5"/>
        <v>0</v>
      </c>
      <c r="P13" s="10">
        <f t="shared" si="5"/>
        <v>0</v>
      </c>
      <c r="Q13" s="10">
        <f t="shared" si="6"/>
        <v>0</v>
      </c>
      <c r="R13" s="10">
        <f t="shared" si="7"/>
        <v>0</v>
      </c>
      <c r="W13" s="100"/>
    </row>
    <row r="14" spans="1:23" s="3" customFormat="1" ht="13.5" customHeight="1" x14ac:dyDescent="0.2">
      <c r="A14" s="139" t="s">
        <v>35</v>
      </c>
      <c r="B14" s="90"/>
      <c r="C14" s="69">
        <v>12</v>
      </c>
      <c r="D14" s="8" t="s">
        <v>32</v>
      </c>
      <c r="E14" s="49" t="s">
        <v>33</v>
      </c>
      <c r="F14" s="131"/>
      <c r="G14" s="23"/>
      <c r="H14" s="106">
        <v>0</v>
      </c>
      <c r="I14" s="10">
        <f>$B14*$F14</f>
        <v>0</v>
      </c>
      <c r="J14" s="10">
        <f t="shared" si="2"/>
        <v>0</v>
      </c>
      <c r="K14" s="10">
        <f t="shared" si="3"/>
        <v>0</v>
      </c>
      <c r="L14" s="10">
        <f t="shared" si="3"/>
        <v>0</v>
      </c>
      <c r="M14" s="10">
        <f t="shared" si="4"/>
        <v>0</v>
      </c>
      <c r="N14" s="10">
        <f t="shared" si="4"/>
        <v>0</v>
      </c>
      <c r="O14" s="10">
        <f t="shared" si="5"/>
        <v>0</v>
      </c>
      <c r="P14" s="10">
        <f t="shared" si="5"/>
        <v>0</v>
      </c>
      <c r="Q14" s="10">
        <f t="shared" si="6"/>
        <v>0</v>
      </c>
      <c r="R14" s="10">
        <f t="shared" si="7"/>
        <v>0</v>
      </c>
    </row>
    <row r="15" spans="1:23" s="3" customFormat="1" ht="13.5" customHeight="1" x14ac:dyDescent="0.2">
      <c r="A15" s="18"/>
      <c r="B15" s="88"/>
      <c r="C15" s="28"/>
      <c r="D15" s="24"/>
      <c r="E15" s="57" t="str">
        <f>IF(C14=9,"Sum","")</f>
        <v/>
      </c>
      <c r="F15" s="132"/>
      <c r="G15" s="57"/>
      <c r="H15" s="105">
        <v>0</v>
      </c>
      <c r="I15" s="10">
        <f t="shared" si="1"/>
        <v>0</v>
      </c>
      <c r="J15" s="10">
        <f t="shared" si="2"/>
        <v>0</v>
      </c>
      <c r="K15" s="10">
        <f t="shared" si="3"/>
        <v>0</v>
      </c>
      <c r="L15" s="10">
        <f t="shared" si="3"/>
        <v>0</v>
      </c>
      <c r="M15" s="10">
        <f t="shared" si="4"/>
        <v>0</v>
      </c>
      <c r="N15" s="10">
        <f t="shared" si="4"/>
        <v>0</v>
      </c>
      <c r="O15" s="10">
        <f t="shared" si="5"/>
        <v>0</v>
      </c>
      <c r="P15" s="10">
        <f t="shared" si="5"/>
        <v>0</v>
      </c>
      <c r="Q15" s="10">
        <f t="shared" si="6"/>
        <v>0</v>
      </c>
      <c r="R15" s="10">
        <f t="shared" si="7"/>
        <v>0</v>
      </c>
    </row>
    <row r="16" spans="1:23" s="3" customFormat="1" ht="13.5" customHeight="1" x14ac:dyDescent="0.2">
      <c r="A16" s="139" t="s">
        <v>35</v>
      </c>
      <c r="B16" s="90"/>
      <c r="C16" s="69">
        <v>12</v>
      </c>
      <c r="D16" s="8" t="s">
        <v>32</v>
      </c>
      <c r="E16" s="49" t="s">
        <v>33</v>
      </c>
      <c r="F16" s="131"/>
      <c r="G16" s="23"/>
      <c r="H16" s="106">
        <v>0</v>
      </c>
      <c r="I16" s="10">
        <f>$B16*$F16</f>
        <v>0</v>
      </c>
      <c r="J16" s="10">
        <f t="shared" si="2"/>
        <v>0</v>
      </c>
      <c r="K16" s="10">
        <f t="shared" si="3"/>
        <v>0</v>
      </c>
      <c r="L16" s="10">
        <f t="shared" si="3"/>
        <v>0</v>
      </c>
      <c r="M16" s="10">
        <f t="shared" si="4"/>
        <v>0</v>
      </c>
      <c r="N16" s="10">
        <f t="shared" si="4"/>
        <v>0</v>
      </c>
      <c r="O16" s="10">
        <f t="shared" si="5"/>
        <v>0</v>
      </c>
      <c r="P16" s="10">
        <f t="shared" si="5"/>
        <v>0</v>
      </c>
      <c r="Q16" s="10">
        <f t="shared" si="6"/>
        <v>0</v>
      </c>
      <c r="R16" s="10">
        <f t="shared" si="7"/>
        <v>0</v>
      </c>
    </row>
    <row r="17" spans="1:30" s="3" customFormat="1" ht="13.5" customHeight="1" x14ac:dyDescent="0.2">
      <c r="A17" s="18"/>
      <c r="B17" s="88"/>
      <c r="C17" s="28"/>
      <c r="D17" s="24"/>
      <c r="E17" s="57" t="str">
        <f>IF(C16=9,"Sum","")</f>
        <v/>
      </c>
      <c r="F17" s="132"/>
      <c r="G17" s="57"/>
      <c r="H17" s="105">
        <v>0</v>
      </c>
      <c r="I17" s="10">
        <f t="shared" si="1"/>
        <v>0</v>
      </c>
      <c r="J17" s="10">
        <f t="shared" si="2"/>
        <v>0</v>
      </c>
      <c r="K17" s="10">
        <f t="shared" si="3"/>
        <v>0</v>
      </c>
      <c r="L17" s="10">
        <f t="shared" si="3"/>
        <v>0</v>
      </c>
      <c r="M17" s="10">
        <f t="shared" si="4"/>
        <v>0</v>
      </c>
      <c r="N17" s="10">
        <f t="shared" si="4"/>
        <v>0</v>
      </c>
      <c r="O17" s="10">
        <f t="shared" si="5"/>
        <v>0</v>
      </c>
      <c r="P17" s="10">
        <f t="shared" si="5"/>
        <v>0</v>
      </c>
      <c r="Q17" s="10">
        <f t="shared" si="6"/>
        <v>0</v>
      </c>
      <c r="R17" s="10">
        <f t="shared" si="7"/>
        <v>0</v>
      </c>
    </row>
    <row r="18" spans="1:30" s="3" customFormat="1" ht="13.5" customHeight="1" thickBot="1" x14ac:dyDescent="0.25">
      <c r="A18" s="142" t="s">
        <v>37</v>
      </c>
      <c r="B18" s="90"/>
      <c r="C18" s="69">
        <v>12</v>
      </c>
      <c r="D18" s="19" t="s">
        <v>32</v>
      </c>
      <c r="E18" s="57" t="s">
        <v>33</v>
      </c>
      <c r="F18" s="133"/>
      <c r="G18" s="29"/>
      <c r="H18" s="107">
        <v>0</v>
      </c>
      <c r="I18" s="10">
        <f t="shared" si="1"/>
        <v>0</v>
      </c>
      <c r="J18" s="10">
        <f t="shared" si="2"/>
        <v>0</v>
      </c>
      <c r="K18" s="10">
        <f t="shared" si="3"/>
        <v>0</v>
      </c>
      <c r="L18" s="10">
        <f t="shared" si="3"/>
        <v>0</v>
      </c>
      <c r="M18" s="10">
        <f t="shared" si="4"/>
        <v>0</v>
      </c>
      <c r="N18" s="10">
        <f t="shared" si="4"/>
        <v>0</v>
      </c>
      <c r="O18" s="10">
        <f t="shared" si="5"/>
        <v>0</v>
      </c>
      <c r="P18" s="10">
        <f t="shared" si="5"/>
        <v>0</v>
      </c>
      <c r="Q18" s="10">
        <f t="shared" si="6"/>
        <v>0</v>
      </c>
      <c r="R18" s="10">
        <f t="shared" si="7"/>
        <v>0</v>
      </c>
      <c r="AC18" s="110"/>
      <c r="AD18" s="111"/>
    </row>
    <row r="19" spans="1:30" s="3" customFormat="1" ht="13.5" customHeight="1" thickTop="1" x14ac:dyDescent="0.2">
      <c r="A19" s="142" t="s">
        <v>38</v>
      </c>
      <c r="B19" s="90"/>
      <c r="C19" s="69">
        <v>12</v>
      </c>
      <c r="D19" s="19" t="s">
        <v>32</v>
      </c>
      <c r="E19" s="57" t="s">
        <v>33</v>
      </c>
      <c r="F19" s="133"/>
      <c r="G19" s="29"/>
      <c r="H19" s="107">
        <v>0</v>
      </c>
      <c r="I19" s="10">
        <f t="shared" si="1"/>
        <v>0</v>
      </c>
      <c r="J19" s="10">
        <f t="shared" si="2"/>
        <v>0</v>
      </c>
      <c r="K19" s="10">
        <f t="shared" si="3"/>
        <v>0</v>
      </c>
      <c r="L19" s="10">
        <f t="shared" si="3"/>
        <v>0</v>
      </c>
      <c r="M19" s="10">
        <f t="shared" si="4"/>
        <v>0</v>
      </c>
      <c r="N19" s="10">
        <f t="shared" si="4"/>
        <v>0</v>
      </c>
      <c r="O19" s="10">
        <f t="shared" si="5"/>
        <v>0</v>
      </c>
      <c r="P19" s="10">
        <f t="shared" si="5"/>
        <v>0</v>
      </c>
      <c r="Q19" s="10">
        <f t="shared" si="6"/>
        <v>0</v>
      </c>
      <c r="R19" s="10">
        <f t="shared" si="7"/>
        <v>0</v>
      </c>
      <c r="T19" s="59" t="s">
        <v>39</v>
      </c>
      <c r="U19" s="60"/>
      <c r="V19" s="92"/>
      <c r="AC19" s="110"/>
      <c r="AD19" s="111"/>
    </row>
    <row r="20" spans="1:30" s="3" customFormat="1" ht="13.5" customHeight="1" x14ac:dyDescent="0.2">
      <c r="A20" s="84" t="s">
        <v>40</v>
      </c>
      <c r="B20" s="90"/>
      <c r="C20" s="69">
        <v>12</v>
      </c>
      <c r="D20" s="85" t="s">
        <v>32</v>
      </c>
      <c r="E20" s="49" t="s">
        <v>33</v>
      </c>
      <c r="F20" s="134"/>
      <c r="G20" s="86"/>
      <c r="H20" s="107">
        <v>0</v>
      </c>
      <c r="I20" s="10">
        <f t="shared" si="1"/>
        <v>0</v>
      </c>
      <c r="J20" s="10">
        <f t="shared" si="2"/>
        <v>0</v>
      </c>
      <c r="K20" s="10">
        <f t="shared" si="3"/>
        <v>0</v>
      </c>
      <c r="L20" s="10">
        <f t="shared" si="3"/>
        <v>0</v>
      </c>
      <c r="M20" s="10">
        <f t="shared" si="4"/>
        <v>0</v>
      </c>
      <c r="N20" s="10">
        <f t="shared" si="4"/>
        <v>0</v>
      </c>
      <c r="O20" s="10">
        <f t="shared" si="5"/>
        <v>0</v>
      </c>
      <c r="P20" s="10">
        <f t="shared" si="5"/>
        <v>0</v>
      </c>
      <c r="Q20" s="10">
        <f t="shared" si="6"/>
        <v>0</v>
      </c>
      <c r="R20" s="10">
        <f t="shared" si="7"/>
        <v>0</v>
      </c>
      <c r="T20" s="61"/>
      <c r="U20" s="62"/>
      <c r="V20" s="93"/>
      <c r="AA20" s="39"/>
      <c r="AC20" s="110"/>
    </row>
    <row r="21" spans="1:30" s="3" customFormat="1" ht="13.5" customHeight="1" thickBot="1" x14ac:dyDescent="0.25">
      <c r="A21" s="33" t="s">
        <v>41</v>
      </c>
      <c r="B21" s="91"/>
      <c r="C21" s="70">
        <v>12</v>
      </c>
      <c r="D21" s="45" t="s">
        <v>32</v>
      </c>
      <c r="E21" s="87" t="s">
        <v>33</v>
      </c>
      <c r="F21" s="135"/>
      <c r="G21" s="51"/>
      <c r="H21" s="106">
        <v>0</v>
      </c>
      <c r="I21" s="10">
        <f>$B21*$F21</f>
        <v>0</v>
      </c>
      <c r="J21" s="10">
        <f t="shared" si="2"/>
        <v>0</v>
      </c>
      <c r="K21" s="10">
        <f t="shared" si="3"/>
        <v>0</v>
      </c>
      <c r="L21" s="10">
        <f t="shared" si="3"/>
        <v>0</v>
      </c>
      <c r="M21" s="10">
        <f t="shared" si="4"/>
        <v>0</v>
      </c>
      <c r="N21" s="10">
        <f t="shared" si="4"/>
        <v>0</v>
      </c>
      <c r="O21" s="10">
        <f t="shared" si="5"/>
        <v>0</v>
      </c>
      <c r="P21" s="10">
        <f t="shared" si="5"/>
        <v>0</v>
      </c>
      <c r="Q21" s="10">
        <f t="shared" si="6"/>
        <v>0</v>
      </c>
      <c r="R21" s="10">
        <f t="shared" si="7"/>
        <v>0</v>
      </c>
      <c r="T21" s="63" t="str">
        <f>T10</f>
        <v>Start date on or after:</v>
      </c>
      <c r="U21" s="64"/>
      <c r="V21" s="117">
        <v>45474</v>
      </c>
      <c r="AC21" s="110"/>
    </row>
    <row r="22" spans="1:30" s="3" customFormat="1" ht="13.5" customHeight="1" x14ac:dyDescent="0.2">
      <c r="A22" s="139" t="s">
        <v>42</v>
      </c>
      <c r="B22" s="13"/>
      <c r="C22" s="37"/>
      <c r="D22" s="35"/>
      <c r="E22" s="71">
        <v>12</v>
      </c>
      <c r="F22" s="30" t="s">
        <v>43</v>
      </c>
      <c r="G22" s="77">
        <v>1000</v>
      </c>
      <c r="H22" s="108">
        <v>0</v>
      </c>
      <c r="I22" s="10">
        <f>TRUNC(ROUND($D22*$E22*$G22*(1-$H22),0),0)</f>
        <v>0</v>
      </c>
      <c r="J22" s="10">
        <f>TRUNC(ROUND($D22*$E22*$G22*$H22,0),0)</f>
        <v>0</v>
      </c>
      <c r="K22" s="10">
        <f t="shared" si="3"/>
        <v>0</v>
      </c>
      <c r="L22" s="10">
        <f t="shared" si="3"/>
        <v>0</v>
      </c>
      <c r="M22" s="10">
        <f t="shared" si="4"/>
        <v>0</v>
      </c>
      <c r="N22" s="10">
        <f t="shared" si="4"/>
        <v>0</v>
      </c>
      <c r="O22" s="10">
        <f t="shared" si="5"/>
        <v>0</v>
      </c>
      <c r="P22" s="10">
        <f t="shared" si="5"/>
        <v>0</v>
      </c>
      <c r="Q22" s="10">
        <f t="shared" si="6"/>
        <v>0</v>
      </c>
      <c r="R22" s="10">
        <f t="shared" si="7"/>
        <v>0</v>
      </c>
      <c r="T22" s="95" t="s">
        <v>44</v>
      </c>
      <c r="U22" s="96"/>
      <c r="V22" s="97">
        <v>0.28599999999999998</v>
      </c>
      <c r="AD22" s="111"/>
    </row>
    <row r="23" spans="1:30" s="3" customFormat="1" ht="13.5" customHeight="1" x14ac:dyDescent="0.2">
      <c r="A23" s="142" t="s">
        <v>45</v>
      </c>
      <c r="B23" s="13"/>
      <c r="C23" s="37"/>
      <c r="D23" s="72"/>
      <c r="E23" s="73"/>
      <c r="F23" s="34" t="s">
        <v>43</v>
      </c>
      <c r="G23" s="78"/>
      <c r="H23" s="107">
        <v>0</v>
      </c>
      <c r="I23" s="10">
        <f>TRUNC(ROUND($D23*$E23*$G23*(1-$H23),0),0)</f>
        <v>0</v>
      </c>
      <c r="J23" s="10">
        <f>TRUNC(ROUND($D23*$E23*$G23*$H23,0),0)</f>
        <v>0</v>
      </c>
      <c r="K23" s="10">
        <f t="shared" si="3"/>
        <v>0</v>
      </c>
      <c r="L23" s="10">
        <f t="shared" si="3"/>
        <v>0</v>
      </c>
      <c r="M23" s="10">
        <f t="shared" si="4"/>
        <v>0</v>
      </c>
      <c r="N23" s="10">
        <f t="shared" si="4"/>
        <v>0</v>
      </c>
      <c r="O23" s="10">
        <f t="shared" si="5"/>
        <v>0</v>
      </c>
      <c r="P23" s="10">
        <f t="shared" si="5"/>
        <v>0</v>
      </c>
      <c r="Q23" s="10">
        <f t="shared" si="6"/>
        <v>0</v>
      </c>
      <c r="R23" s="10">
        <f t="shared" si="7"/>
        <v>0</v>
      </c>
      <c r="T23" s="95" t="s">
        <v>46</v>
      </c>
      <c r="U23" s="96"/>
      <c r="V23" s="97">
        <v>0.28599999999999998</v>
      </c>
    </row>
    <row r="24" spans="1:30" s="3" customFormat="1" ht="13.5" customHeight="1" x14ac:dyDescent="0.2">
      <c r="A24" s="142" t="s">
        <v>47</v>
      </c>
      <c r="B24" s="36"/>
      <c r="C24" s="37"/>
      <c r="D24" s="72"/>
      <c r="E24" s="74"/>
      <c r="F24" s="35" t="s">
        <v>48</v>
      </c>
      <c r="G24" s="79"/>
      <c r="H24" s="107">
        <v>0</v>
      </c>
      <c r="I24" s="10">
        <f>TRUNC(ROUND($D24*$E24*$G24*(1-$H24),0),0)</f>
        <v>0</v>
      </c>
      <c r="J24" s="10">
        <f>TRUNC(ROUND($D24*$E24*$G24*$H24,0),0)</f>
        <v>0</v>
      </c>
      <c r="K24" s="10">
        <f t="shared" si="3"/>
        <v>0</v>
      </c>
      <c r="L24" s="10">
        <f t="shared" si="3"/>
        <v>0</v>
      </c>
      <c r="M24" s="10">
        <f t="shared" si="4"/>
        <v>0</v>
      </c>
      <c r="N24" s="10">
        <f t="shared" si="4"/>
        <v>0</v>
      </c>
      <c r="O24" s="10">
        <f t="shared" si="5"/>
        <v>0</v>
      </c>
      <c r="P24" s="10">
        <f t="shared" si="5"/>
        <v>0</v>
      </c>
      <c r="Q24" s="10">
        <f t="shared" si="6"/>
        <v>0</v>
      </c>
      <c r="R24" s="10">
        <f t="shared" si="7"/>
        <v>0</v>
      </c>
      <c r="T24" s="95" t="s">
        <v>49</v>
      </c>
      <c r="U24" s="96"/>
      <c r="V24" s="97">
        <v>0.161</v>
      </c>
    </row>
    <row r="25" spans="1:30" s="3" customFormat="1" ht="13.5" customHeight="1" thickBot="1" x14ac:dyDescent="0.25">
      <c r="A25" s="53" t="s">
        <v>50</v>
      </c>
      <c r="B25" s="54"/>
      <c r="C25" s="55"/>
      <c r="D25" s="75"/>
      <c r="E25" s="76">
        <v>480</v>
      </c>
      <c r="F25" s="56" t="s">
        <v>48</v>
      </c>
      <c r="G25" s="80">
        <v>12</v>
      </c>
      <c r="H25" s="109">
        <v>0</v>
      </c>
      <c r="I25" s="10">
        <f>TRUNC(ROUND($D25*$E25*$G25*(1-$H25),0),0)</f>
        <v>0</v>
      </c>
      <c r="J25" s="10">
        <f>TRUNC(ROUND($D25*$E25*$G25*$H25,0),0)</f>
        <v>0</v>
      </c>
      <c r="K25" s="10">
        <f>TRUNC(ROUND(I25*1.04,0),0)</f>
        <v>0</v>
      </c>
      <c r="L25" s="10">
        <f t="shared" si="3"/>
        <v>0</v>
      </c>
      <c r="M25" s="10">
        <f t="shared" si="4"/>
        <v>0</v>
      </c>
      <c r="N25" s="10">
        <f t="shared" si="4"/>
        <v>0</v>
      </c>
      <c r="O25" s="10">
        <f t="shared" si="5"/>
        <v>0</v>
      </c>
      <c r="P25" s="10">
        <f t="shared" si="5"/>
        <v>0</v>
      </c>
      <c r="Q25" s="10">
        <f t="shared" si="6"/>
        <v>0</v>
      </c>
      <c r="R25" s="10">
        <f t="shared" si="7"/>
        <v>0</v>
      </c>
      <c r="T25" s="95" t="s">
        <v>51</v>
      </c>
      <c r="U25" s="96"/>
      <c r="V25" s="97">
        <v>5.0999999999999997E-2</v>
      </c>
    </row>
    <row r="26" spans="1:30" s="3" customFormat="1" ht="13.5" customHeight="1" x14ac:dyDescent="0.2">
      <c r="A26" s="140" t="s">
        <v>52</v>
      </c>
      <c r="B26" s="140"/>
      <c r="C26" s="140"/>
      <c r="D26" s="140"/>
      <c r="E26" s="140"/>
      <c r="F26" s="140"/>
      <c r="G26" s="140"/>
      <c r="H26" s="140"/>
      <c r="I26" s="11">
        <f>SUM(I8:I25)</f>
        <v>0</v>
      </c>
      <c r="J26" s="11">
        <f>SUM(J8:J25)</f>
        <v>0</v>
      </c>
      <c r="K26" s="11">
        <f t="shared" ref="K26:P26" si="8">SUM(K8:K25)</f>
        <v>0</v>
      </c>
      <c r="L26" s="11">
        <f t="shared" si="8"/>
        <v>0</v>
      </c>
      <c r="M26" s="11">
        <f t="shared" si="8"/>
        <v>0</v>
      </c>
      <c r="N26" s="11">
        <f t="shared" si="8"/>
        <v>0</v>
      </c>
      <c r="O26" s="11">
        <f t="shared" si="8"/>
        <v>0</v>
      </c>
      <c r="P26" s="11">
        <f t="shared" si="8"/>
        <v>0</v>
      </c>
      <c r="Q26" s="11">
        <f t="shared" si="6"/>
        <v>0</v>
      </c>
      <c r="R26" s="11">
        <f t="shared" si="7"/>
        <v>0</v>
      </c>
      <c r="T26" s="95" t="s">
        <v>53</v>
      </c>
      <c r="U26" s="96"/>
      <c r="V26" s="97">
        <v>7.2999999999999995E-2</v>
      </c>
    </row>
    <row r="27" spans="1:30" s="3" customFormat="1" ht="13.5" customHeight="1" x14ac:dyDescent="0.2">
      <c r="A27" s="139" t="s">
        <v>54</v>
      </c>
      <c r="B27" s="139"/>
      <c r="C27" s="139"/>
      <c r="D27" s="185" t="s">
        <v>55</v>
      </c>
      <c r="E27" s="186"/>
      <c r="F27" s="186"/>
      <c r="G27" s="186"/>
      <c r="H27" s="32"/>
      <c r="I27" s="13"/>
      <c r="J27" s="13"/>
      <c r="K27" s="13"/>
      <c r="L27" s="13"/>
      <c r="M27" s="13"/>
      <c r="N27" s="13"/>
      <c r="O27" s="13"/>
      <c r="P27" s="13"/>
      <c r="Q27" s="13"/>
      <c r="R27" s="13"/>
      <c r="T27" s="95" t="s">
        <v>56</v>
      </c>
      <c r="U27" s="96"/>
      <c r="V27" s="97">
        <v>1E-3</v>
      </c>
    </row>
    <row r="28" spans="1:30" s="3" customFormat="1" ht="13.5" customHeight="1" thickBot="1" x14ac:dyDescent="0.25">
      <c r="A28" s="139" t="s">
        <v>57</v>
      </c>
      <c r="B28" s="139"/>
      <c r="C28" s="139"/>
      <c r="D28" s="139"/>
      <c r="E28" s="161">
        <v>0.28599999999999998</v>
      </c>
      <c r="F28" s="162"/>
      <c r="G28" s="38"/>
      <c r="H28" s="38"/>
      <c r="I28" s="10">
        <f>TRUNC(ROUND(SUM(I8,I10,I12,I14,I16,I18:I21)*$E28,0),0)</f>
        <v>0</v>
      </c>
      <c r="J28" s="10">
        <f>TRUNC(ROUND(SUM(J8,J10,J12,J14,J16,J18:J21)*$E28,0),0)</f>
        <v>0</v>
      </c>
      <c r="K28" s="10">
        <f t="shared" ref="K28:P28" si="9">TRUNC(ROUND(SUM(K8,K10,K12,K14,K16,K18:K21)*$E28,0),0)</f>
        <v>0</v>
      </c>
      <c r="L28" s="10">
        <f t="shared" si="9"/>
        <v>0</v>
      </c>
      <c r="M28" s="10">
        <f t="shared" si="9"/>
        <v>0</v>
      </c>
      <c r="N28" s="10">
        <f t="shared" si="9"/>
        <v>0</v>
      </c>
      <c r="O28" s="10">
        <f t="shared" si="9"/>
        <v>0</v>
      </c>
      <c r="P28" s="10">
        <f t="shared" si="9"/>
        <v>0</v>
      </c>
      <c r="Q28" s="10">
        <f t="shared" ref="Q28:Q34" si="10">SUM($I28,$K28,$M28,$O28)</f>
        <v>0</v>
      </c>
      <c r="R28" s="10">
        <f t="shared" ref="R28:R34" si="11">SUM($J28,$L28,$N28,$P28)</f>
        <v>0</v>
      </c>
      <c r="T28" s="67"/>
      <c r="U28" s="123"/>
      <c r="V28" s="124"/>
    </row>
    <row r="29" spans="1:30" s="3" customFormat="1" ht="13.5" customHeight="1" thickTop="1" x14ac:dyDescent="0.2">
      <c r="A29" s="139" t="s">
        <v>58</v>
      </c>
      <c r="B29" s="139"/>
      <c r="C29" s="139"/>
      <c r="D29" s="139"/>
      <c r="E29" s="161">
        <v>0.161</v>
      </c>
      <c r="F29" s="162"/>
      <c r="G29" s="38"/>
      <c r="H29" s="38"/>
      <c r="I29" s="10">
        <f>TRUNC(ROUND(SUM(I9,I11,I13,I15,I17)*$E29,0),0)</f>
        <v>0</v>
      </c>
      <c r="J29" s="10">
        <f>TRUNC(ROUND(SUM(J9,J11,J13,J15,J17)*$E29,0),0)</f>
        <v>0</v>
      </c>
      <c r="K29" s="10">
        <f t="shared" ref="K29:P29" si="12">TRUNC(ROUND(SUM(K9,K11,K13,K15,K17)*$E29,0),0)</f>
        <v>0</v>
      </c>
      <c r="L29" s="10">
        <f t="shared" si="12"/>
        <v>0</v>
      </c>
      <c r="M29" s="10">
        <f t="shared" si="12"/>
        <v>0</v>
      </c>
      <c r="N29" s="10">
        <f t="shared" si="12"/>
        <v>0</v>
      </c>
      <c r="O29" s="10">
        <f t="shared" si="12"/>
        <v>0</v>
      </c>
      <c r="P29" s="10">
        <f t="shared" si="12"/>
        <v>0</v>
      </c>
      <c r="Q29" s="10">
        <f t="shared" si="10"/>
        <v>0</v>
      </c>
      <c r="R29" s="10">
        <f t="shared" si="11"/>
        <v>0</v>
      </c>
    </row>
    <row r="30" spans="1:30" s="3" customFormat="1" ht="13.5" customHeight="1" x14ac:dyDescent="0.2">
      <c r="A30" s="139" t="s">
        <v>59</v>
      </c>
      <c r="B30" s="139"/>
      <c r="C30" s="139"/>
      <c r="D30" s="139"/>
      <c r="E30" s="161">
        <v>5.0999999999999997E-2</v>
      </c>
      <c r="F30" s="162"/>
      <c r="G30" s="38"/>
      <c r="H30" s="38"/>
      <c r="I30" s="10">
        <f>TRUNC(ROUND((I22+I23)*$E30,0))</f>
        <v>0</v>
      </c>
      <c r="J30" s="10">
        <f>TRUNC(ROUND((J22+J23)*$E30,0))</f>
        <v>0</v>
      </c>
      <c r="K30" s="10">
        <f t="shared" ref="K30:P30" si="13">TRUNC(ROUND((K22+K23)*$E30,0))</f>
        <v>0</v>
      </c>
      <c r="L30" s="10">
        <f t="shared" si="13"/>
        <v>0</v>
      </c>
      <c r="M30" s="10">
        <f t="shared" si="13"/>
        <v>0</v>
      </c>
      <c r="N30" s="10">
        <f t="shared" si="13"/>
        <v>0</v>
      </c>
      <c r="O30" s="10">
        <f t="shared" si="13"/>
        <v>0</v>
      </c>
      <c r="P30" s="10">
        <f t="shared" si="13"/>
        <v>0</v>
      </c>
      <c r="Q30" s="10">
        <f t="shared" si="10"/>
        <v>0</v>
      </c>
      <c r="R30" s="10">
        <f t="shared" si="11"/>
        <v>0</v>
      </c>
    </row>
    <row r="31" spans="1:30" s="3" customFormat="1" ht="13.5" customHeight="1" x14ac:dyDescent="0.2">
      <c r="A31" s="139" t="s">
        <v>60</v>
      </c>
      <c r="B31" s="139"/>
      <c r="C31" s="139"/>
      <c r="D31" s="139"/>
      <c r="E31" s="161">
        <v>7.2999999999999995E-2</v>
      </c>
      <c r="F31" s="162"/>
      <c r="G31" s="38"/>
      <c r="H31" s="38"/>
      <c r="I31" s="10">
        <f t="shared" ref="I31:P31" si="14">TRUNC(ROUND(I24*$E31,0),0)</f>
        <v>0</v>
      </c>
      <c r="J31" s="10">
        <f t="shared" si="14"/>
        <v>0</v>
      </c>
      <c r="K31" s="10">
        <f t="shared" si="14"/>
        <v>0</v>
      </c>
      <c r="L31" s="10">
        <f t="shared" si="14"/>
        <v>0</v>
      </c>
      <c r="M31" s="10">
        <f t="shared" si="14"/>
        <v>0</v>
      </c>
      <c r="N31" s="10">
        <f t="shared" si="14"/>
        <v>0</v>
      </c>
      <c r="O31" s="10">
        <f t="shared" si="14"/>
        <v>0</v>
      </c>
      <c r="P31" s="10">
        <f t="shared" si="14"/>
        <v>0</v>
      </c>
      <c r="Q31" s="10">
        <f t="shared" si="10"/>
        <v>0</v>
      </c>
      <c r="R31" s="10">
        <f t="shared" si="11"/>
        <v>0</v>
      </c>
    </row>
    <row r="32" spans="1:30" s="3" customFormat="1" ht="13.5" customHeight="1" x14ac:dyDescent="0.2">
      <c r="A32" s="139" t="s">
        <v>61</v>
      </c>
      <c r="B32" s="139"/>
      <c r="C32" s="139"/>
      <c r="D32" s="139"/>
      <c r="E32" s="161">
        <v>1E-3</v>
      </c>
      <c r="F32" s="162"/>
      <c r="G32" s="38"/>
      <c r="H32" s="38"/>
      <c r="I32" s="10">
        <f t="shared" ref="I32:P32" si="15">IF(AND(I25&gt;0,TRUNC(ROUND(I25*$E32,0),0)=0),1,TRUNC(ROUND(I25*$E32,0),0))</f>
        <v>0</v>
      </c>
      <c r="J32" s="10">
        <f t="shared" si="15"/>
        <v>0</v>
      </c>
      <c r="K32" s="10">
        <f t="shared" si="15"/>
        <v>0</v>
      </c>
      <c r="L32" s="10">
        <f t="shared" si="15"/>
        <v>0</v>
      </c>
      <c r="M32" s="10">
        <f t="shared" si="15"/>
        <v>0</v>
      </c>
      <c r="N32" s="10">
        <f t="shared" si="15"/>
        <v>0</v>
      </c>
      <c r="O32" s="10">
        <f t="shared" si="15"/>
        <v>0</v>
      </c>
      <c r="P32" s="10">
        <f t="shared" si="15"/>
        <v>0</v>
      </c>
      <c r="Q32" s="10">
        <f t="shared" si="10"/>
        <v>0</v>
      </c>
      <c r="R32" s="10">
        <f t="shared" si="11"/>
        <v>0</v>
      </c>
    </row>
    <row r="33" spans="1:21" s="3" customFormat="1" ht="13.5" customHeight="1" x14ac:dyDescent="0.2">
      <c r="A33" s="140" t="s">
        <v>62</v>
      </c>
      <c r="B33" s="140"/>
      <c r="C33" s="140"/>
      <c r="D33" s="140"/>
      <c r="E33" s="140"/>
      <c r="F33" s="140"/>
      <c r="G33" s="140"/>
      <c r="H33" s="140"/>
      <c r="I33" s="11">
        <f>SUM(I28:I32)</f>
        <v>0</v>
      </c>
      <c r="J33" s="11">
        <f>SUM(J28:J32)</f>
        <v>0</v>
      </c>
      <c r="K33" s="11">
        <f t="shared" ref="K33:P33" si="16">SUM(K28:K32)</f>
        <v>0</v>
      </c>
      <c r="L33" s="11">
        <f t="shared" si="16"/>
        <v>0</v>
      </c>
      <c r="M33" s="11">
        <f t="shared" si="16"/>
        <v>0</v>
      </c>
      <c r="N33" s="11">
        <f t="shared" si="16"/>
        <v>0</v>
      </c>
      <c r="O33" s="11">
        <f t="shared" si="16"/>
        <v>0</v>
      </c>
      <c r="P33" s="11">
        <f t="shared" si="16"/>
        <v>0</v>
      </c>
      <c r="Q33" s="11">
        <f t="shared" si="10"/>
        <v>0</v>
      </c>
      <c r="R33" s="11">
        <f t="shared" si="11"/>
        <v>0</v>
      </c>
    </row>
    <row r="34" spans="1:21" s="3" customFormat="1" ht="13.5" customHeight="1" x14ac:dyDescent="0.2">
      <c r="A34" s="7" t="s">
        <v>63</v>
      </c>
      <c r="B34" s="7"/>
      <c r="C34" s="7"/>
      <c r="D34" s="7"/>
      <c r="E34" s="7"/>
      <c r="F34" s="7"/>
      <c r="G34" s="7"/>
      <c r="H34" s="7"/>
      <c r="I34" s="12">
        <f>SUM(I26,I33)</f>
        <v>0</v>
      </c>
      <c r="J34" s="12">
        <f>SUM(J26,J33)</f>
        <v>0</v>
      </c>
      <c r="K34" s="12">
        <f t="shared" ref="K34:P34" si="17">SUM(K26,K33)</f>
        <v>0</v>
      </c>
      <c r="L34" s="12">
        <f t="shared" si="17"/>
        <v>0</v>
      </c>
      <c r="M34" s="12">
        <f t="shared" si="17"/>
        <v>0</v>
      </c>
      <c r="N34" s="12">
        <f t="shared" si="17"/>
        <v>0</v>
      </c>
      <c r="O34" s="12">
        <f t="shared" si="17"/>
        <v>0</v>
      </c>
      <c r="P34" s="12">
        <f t="shared" si="17"/>
        <v>0</v>
      </c>
      <c r="Q34" s="12">
        <f t="shared" si="10"/>
        <v>0</v>
      </c>
      <c r="R34" s="12">
        <f t="shared" si="11"/>
        <v>0</v>
      </c>
    </row>
    <row r="35" spans="1:21" s="3" customFormat="1" ht="13.5" customHeight="1" x14ac:dyDescent="0.2">
      <c r="A35" s="139"/>
      <c r="B35" s="139"/>
      <c r="C35" s="139"/>
      <c r="D35" s="139"/>
      <c r="E35" s="139"/>
      <c r="F35" s="139"/>
      <c r="G35" s="139"/>
      <c r="H35" s="139"/>
      <c r="I35" s="13"/>
      <c r="J35" s="13"/>
      <c r="K35" s="13"/>
      <c r="L35" s="13"/>
      <c r="M35" s="13"/>
      <c r="N35" s="13"/>
      <c r="O35" s="13"/>
      <c r="P35" s="13"/>
      <c r="Q35" s="13"/>
      <c r="R35" s="13"/>
    </row>
    <row r="36" spans="1:21" s="3" customFormat="1" ht="13.5" customHeight="1" x14ac:dyDescent="0.2">
      <c r="A36" s="139" t="s">
        <v>64</v>
      </c>
      <c r="B36" s="139"/>
      <c r="C36" s="139"/>
      <c r="D36" s="139"/>
      <c r="E36" s="139"/>
      <c r="F36" s="139"/>
      <c r="G36" s="139"/>
      <c r="H36" s="139"/>
      <c r="I36" s="10">
        <v>0</v>
      </c>
      <c r="J36" s="10">
        <v>0</v>
      </c>
      <c r="K36" s="10">
        <v>0</v>
      </c>
      <c r="L36" s="10">
        <v>0</v>
      </c>
      <c r="M36" s="10">
        <v>0</v>
      </c>
      <c r="N36" s="10">
        <v>0</v>
      </c>
      <c r="O36" s="10">
        <v>0</v>
      </c>
      <c r="P36" s="10">
        <v>0</v>
      </c>
      <c r="Q36" s="10">
        <f>SUM($I36,$K36,$M36,$O36)</f>
        <v>0</v>
      </c>
      <c r="R36" s="10">
        <f>SUM($J36,$L36,$N36,$P36)</f>
        <v>0</v>
      </c>
    </row>
    <row r="37" spans="1:21" s="3" customFormat="1" ht="13.5" customHeight="1" x14ac:dyDescent="0.2">
      <c r="A37" s="139" t="s">
        <v>65</v>
      </c>
      <c r="B37" s="7"/>
      <c r="C37" s="7"/>
      <c r="D37" s="7"/>
      <c r="E37" s="7"/>
      <c r="F37" s="7"/>
      <c r="G37" s="7"/>
      <c r="H37" s="7"/>
      <c r="I37" s="10">
        <v>0</v>
      </c>
      <c r="J37" s="10">
        <v>0</v>
      </c>
      <c r="K37" s="10">
        <v>0</v>
      </c>
      <c r="L37" s="10">
        <v>0</v>
      </c>
      <c r="M37" s="10">
        <v>0</v>
      </c>
      <c r="N37" s="10">
        <v>0</v>
      </c>
      <c r="O37" s="10">
        <v>0</v>
      </c>
      <c r="P37" s="10">
        <v>0</v>
      </c>
      <c r="Q37" s="10">
        <f>SUM($I37,$K37,$M37,$O37)</f>
        <v>0</v>
      </c>
      <c r="R37" s="10">
        <f>SUM($J37,$L37,$N37,$P37)</f>
        <v>0</v>
      </c>
      <c r="U37" s="82"/>
    </row>
    <row r="38" spans="1:21" s="3" customFormat="1" ht="13.5" customHeight="1" x14ac:dyDescent="0.2">
      <c r="A38" s="154" t="s">
        <v>66</v>
      </c>
      <c r="B38" s="154"/>
      <c r="C38" s="154"/>
      <c r="D38" s="154"/>
      <c r="E38" s="154"/>
      <c r="F38" s="154"/>
      <c r="G38" s="154"/>
      <c r="H38" s="154"/>
      <c r="I38" s="10">
        <v>0</v>
      </c>
      <c r="J38" s="10">
        <v>0</v>
      </c>
      <c r="K38" s="10">
        <v>0</v>
      </c>
      <c r="L38" s="10">
        <v>0</v>
      </c>
      <c r="M38" s="10">
        <v>0</v>
      </c>
      <c r="N38" s="10">
        <v>0</v>
      </c>
      <c r="O38" s="10">
        <v>0</v>
      </c>
      <c r="P38" s="10">
        <v>0</v>
      </c>
      <c r="Q38" s="10">
        <f>SUM($I38,$K38,$M38,$O38)</f>
        <v>0</v>
      </c>
      <c r="R38" s="10">
        <f>SUM($J38,$L38,$N38,$P38)</f>
        <v>0</v>
      </c>
      <c r="U38" s="82"/>
    </row>
    <row r="39" spans="1:21" s="3" customFormat="1" ht="13.5" customHeight="1" x14ac:dyDescent="0.2">
      <c r="A39" s="154" t="s">
        <v>67</v>
      </c>
      <c r="B39" s="154"/>
      <c r="C39" s="139"/>
      <c r="D39" s="139"/>
      <c r="E39" s="139"/>
      <c r="F39" s="139"/>
      <c r="G39" s="139"/>
      <c r="H39" s="139"/>
      <c r="I39" s="10">
        <v>0</v>
      </c>
      <c r="J39" s="10">
        <v>0</v>
      </c>
      <c r="K39" s="10">
        <v>0</v>
      </c>
      <c r="L39" s="10">
        <v>0</v>
      </c>
      <c r="M39" s="10">
        <v>0</v>
      </c>
      <c r="N39" s="10">
        <v>0</v>
      </c>
      <c r="O39" s="10">
        <v>0</v>
      </c>
      <c r="P39" s="10">
        <v>0</v>
      </c>
      <c r="Q39" s="10">
        <f>SUM($I39,$K39,$M39,$O39)</f>
        <v>0</v>
      </c>
      <c r="R39" s="10">
        <f>SUM($J39,$L39,$N39,$P39)</f>
        <v>0</v>
      </c>
    </row>
    <row r="40" spans="1:21" s="3" customFormat="1" ht="13.5" customHeight="1" x14ac:dyDescent="0.2">
      <c r="A40" s="154" t="s">
        <v>68</v>
      </c>
      <c r="B40" s="154"/>
      <c r="C40" s="154"/>
      <c r="D40" s="154"/>
      <c r="E40" s="154"/>
      <c r="F40" s="154"/>
      <c r="G40" s="154"/>
      <c r="H40" s="154"/>
      <c r="I40" s="13"/>
      <c r="J40" s="13"/>
      <c r="K40" s="13"/>
      <c r="L40" s="13"/>
      <c r="M40" s="13"/>
      <c r="N40" s="13"/>
      <c r="O40" s="13"/>
      <c r="P40" s="13"/>
      <c r="Q40" s="13"/>
      <c r="R40" s="13"/>
    </row>
    <row r="41" spans="1:21" s="3" customFormat="1" ht="13.5" customHeight="1" x14ac:dyDescent="0.2">
      <c r="A41" s="154"/>
      <c r="B41" s="154"/>
      <c r="C41" s="154"/>
      <c r="D41" s="154"/>
      <c r="E41" s="154"/>
      <c r="F41" s="154"/>
      <c r="G41" s="154"/>
      <c r="H41" s="154"/>
      <c r="I41" s="10">
        <v>0</v>
      </c>
      <c r="J41" s="10">
        <v>0</v>
      </c>
      <c r="K41" s="10">
        <v>0</v>
      </c>
      <c r="L41" s="10">
        <v>0</v>
      </c>
      <c r="M41" s="10">
        <v>0</v>
      </c>
      <c r="N41" s="10">
        <v>0</v>
      </c>
      <c r="O41" s="10">
        <v>0</v>
      </c>
      <c r="P41" s="10">
        <v>0</v>
      </c>
      <c r="Q41" s="10">
        <f t="shared" ref="Q41:Q50" si="18">SUM($I41,$K41,$M41,$O41)</f>
        <v>0</v>
      </c>
      <c r="R41" s="10">
        <f t="shared" ref="R41:R54" si="19">SUM($J41,$L41,$N41,$P41)</f>
        <v>0</v>
      </c>
      <c r="U41" s="82"/>
    </row>
    <row r="42" spans="1:21" s="3" customFormat="1" ht="13.5" customHeight="1" x14ac:dyDescent="0.2">
      <c r="A42" s="154"/>
      <c r="B42" s="154"/>
      <c r="C42" s="154"/>
      <c r="D42" s="154"/>
      <c r="E42" s="154"/>
      <c r="F42" s="154"/>
      <c r="G42" s="154"/>
      <c r="H42" s="154"/>
      <c r="I42" s="10">
        <v>0</v>
      </c>
      <c r="J42" s="10">
        <v>0</v>
      </c>
      <c r="K42" s="10">
        <v>0</v>
      </c>
      <c r="L42" s="10">
        <v>0</v>
      </c>
      <c r="M42" s="10">
        <v>0</v>
      </c>
      <c r="N42" s="10">
        <v>0</v>
      </c>
      <c r="O42" s="10">
        <v>0</v>
      </c>
      <c r="P42" s="10">
        <v>0</v>
      </c>
      <c r="Q42" s="10">
        <f t="shared" si="18"/>
        <v>0</v>
      </c>
      <c r="R42" s="10">
        <f t="shared" si="19"/>
        <v>0</v>
      </c>
      <c r="U42" s="82"/>
    </row>
    <row r="43" spans="1:21" s="3" customFormat="1" ht="13.5" customHeight="1" x14ac:dyDescent="0.2">
      <c r="A43" s="154"/>
      <c r="B43" s="154"/>
      <c r="C43" s="154"/>
      <c r="D43" s="154"/>
      <c r="E43" s="154"/>
      <c r="F43" s="154"/>
      <c r="G43" s="154"/>
      <c r="H43" s="154"/>
      <c r="I43" s="10">
        <v>0</v>
      </c>
      <c r="J43" s="10">
        <v>0</v>
      </c>
      <c r="K43" s="10">
        <v>0</v>
      </c>
      <c r="L43" s="10">
        <v>0</v>
      </c>
      <c r="M43" s="10">
        <v>0</v>
      </c>
      <c r="N43" s="10">
        <v>0</v>
      </c>
      <c r="O43" s="10">
        <v>0</v>
      </c>
      <c r="P43" s="10">
        <v>0</v>
      </c>
      <c r="Q43" s="10">
        <f t="shared" si="18"/>
        <v>0</v>
      </c>
      <c r="R43" s="10">
        <f t="shared" si="19"/>
        <v>0</v>
      </c>
      <c r="U43" s="82"/>
    </row>
    <row r="44" spans="1:21" s="3" customFormat="1" ht="13.5" customHeight="1" x14ac:dyDescent="0.2">
      <c r="A44" s="154"/>
      <c r="B44" s="154"/>
      <c r="C44" s="154"/>
      <c r="D44" s="154"/>
      <c r="E44" s="154"/>
      <c r="F44" s="154"/>
      <c r="G44" s="154"/>
      <c r="H44" s="154"/>
      <c r="I44" s="10">
        <v>0</v>
      </c>
      <c r="J44" s="10">
        <v>0</v>
      </c>
      <c r="K44" s="10">
        <v>0</v>
      </c>
      <c r="L44" s="10">
        <v>0</v>
      </c>
      <c r="M44" s="10">
        <v>0</v>
      </c>
      <c r="N44" s="10">
        <v>0</v>
      </c>
      <c r="O44" s="10">
        <v>0</v>
      </c>
      <c r="P44" s="10">
        <v>0</v>
      </c>
      <c r="Q44" s="10">
        <f t="shared" si="18"/>
        <v>0</v>
      </c>
      <c r="R44" s="10">
        <f t="shared" si="19"/>
        <v>0</v>
      </c>
      <c r="U44" s="82"/>
    </row>
    <row r="45" spans="1:21" s="3" customFormat="1" ht="13.5" customHeight="1" x14ac:dyDescent="0.2">
      <c r="A45" s="154"/>
      <c r="B45" s="154"/>
      <c r="C45" s="154"/>
      <c r="D45" s="154"/>
      <c r="E45" s="154"/>
      <c r="F45" s="154"/>
      <c r="G45" s="154"/>
      <c r="H45" s="154"/>
      <c r="I45" s="10">
        <v>0</v>
      </c>
      <c r="J45" s="10">
        <v>0</v>
      </c>
      <c r="K45" s="10">
        <v>0</v>
      </c>
      <c r="L45" s="10">
        <v>0</v>
      </c>
      <c r="M45" s="10">
        <v>0</v>
      </c>
      <c r="N45" s="10">
        <v>0</v>
      </c>
      <c r="O45" s="10">
        <v>0</v>
      </c>
      <c r="P45" s="10">
        <v>0</v>
      </c>
      <c r="Q45" s="10">
        <f t="shared" si="18"/>
        <v>0</v>
      </c>
      <c r="R45" s="10">
        <f t="shared" si="19"/>
        <v>0</v>
      </c>
      <c r="U45" s="82"/>
    </row>
    <row r="46" spans="1:21" s="3" customFormat="1" ht="13.5" customHeight="1" x14ac:dyDescent="0.2">
      <c r="A46" s="154"/>
      <c r="B46" s="154"/>
      <c r="C46" s="154"/>
      <c r="D46" s="154"/>
      <c r="E46" s="154"/>
      <c r="F46" s="154"/>
      <c r="G46" s="154"/>
      <c r="H46" s="154"/>
      <c r="I46" s="10">
        <v>0</v>
      </c>
      <c r="J46" s="10">
        <v>0</v>
      </c>
      <c r="K46" s="10">
        <v>0</v>
      </c>
      <c r="L46" s="10">
        <v>0</v>
      </c>
      <c r="M46" s="10">
        <v>0</v>
      </c>
      <c r="N46" s="10">
        <v>0</v>
      </c>
      <c r="O46" s="10">
        <v>0</v>
      </c>
      <c r="P46" s="10">
        <v>0</v>
      </c>
      <c r="Q46" s="10">
        <f t="shared" si="18"/>
        <v>0</v>
      </c>
      <c r="R46" s="10">
        <f t="shared" si="19"/>
        <v>0</v>
      </c>
      <c r="U46" s="82"/>
    </row>
    <row r="47" spans="1:21" s="4" customFormat="1" ht="13.5" customHeight="1" x14ac:dyDescent="0.2">
      <c r="A47" s="7" t="s">
        <v>69</v>
      </c>
      <c r="B47" s="139"/>
      <c r="C47" s="139"/>
      <c r="D47" s="139"/>
      <c r="E47" s="139"/>
      <c r="F47" s="139"/>
      <c r="G47" s="139"/>
      <c r="H47" s="139"/>
      <c r="I47" s="12">
        <f>TRUNC(ROUND(SUM(I41:I46),0),0)</f>
        <v>0</v>
      </c>
      <c r="J47" s="12">
        <f>TRUNC(ROUND(SUM(J41:J46),0),0)</f>
        <v>0</v>
      </c>
      <c r="K47" s="12">
        <f t="shared" ref="K47:P47" si="20">TRUNC(ROUND(SUM(K41:K46),0),0)</f>
        <v>0</v>
      </c>
      <c r="L47" s="12">
        <f t="shared" si="20"/>
        <v>0</v>
      </c>
      <c r="M47" s="12">
        <f t="shared" si="20"/>
        <v>0</v>
      </c>
      <c r="N47" s="12">
        <f t="shared" si="20"/>
        <v>0</v>
      </c>
      <c r="O47" s="12">
        <f t="shared" si="20"/>
        <v>0</v>
      </c>
      <c r="P47" s="12">
        <f t="shared" si="20"/>
        <v>0</v>
      </c>
      <c r="Q47" s="12">
        <f t="shared" si="18"/>
        <v>0</v>
      </c>
      <c r="R47" s="12">
        <f t="shared" si="19"/>
        <v>0</v>
      </c>
      <c r="T47" s="3"/>
      <c r="U47" s="82"/>
    </row>
    <row r="48" spans="1:21" s="2" customFormat="1" ht="13.5" customHeight="1" x14ac:dyDescent="0.2">
      <c r="A48" s="7"/>
      <c r="B48" s="139"/>
      <c r="C48" s="139"/>
      <c r="D48" s="139"/>
      <c r="E48" s="139"/>
      <c r="F48" s="139"/>
      <c r="G48" s="139"/>
      <c r="H48" s="139"/>
      <c r="I48" s="16"/>
      <c r="J48" s="16"/>
      <c r="K48" s="16"/>
      <c r="L48" s="16"/>
      <c r="M48" s="16"/>
      <c r="N48" s="16"/>
      <c r="O48" s="16"/>
      <c r="P48" s="16"/>
      <c r="Q48" s="16"/>
      <c r="R48" s="16"/>
    </row>
    <row r="49" spans="1:23" s="2" customFormat="1" ht="13.5" customHeight="1" x14ac:dyDescent="0.2">
      <c r="A49" s="155" t="s">
        <v>70</v>
      </c>
      <c r="B49" s="155"/>
      <c r="C49" s="155"/>
      <c r="D49" s="155"/>
      <c r="E49" s="155"/>
      <c r="F49" s="155"/>
      <c r="G49" s="155"/>
      <c r="H49" s="155"/>
      <c r="I49" s="11">
        <f>SUM(I34,I36:I39,I47)</f>
        <v>0</v>
      </c>
      <c r="J49" s="11">
        <f>SUM(J34,J36:J39,J47)</f>
        <v>0</v>
      </c>
      <c r="K49" s="11">
        <f t="shared" ref="K49:P49" si="21">SUM(K34,K36:K39,K47)</f>
        <v>0</v>
      </c>
      <c r="L49" s="11">
        <f t="shared" si="21"/>
        <v>0</v>
      </c>
      <c r="M49" s="11">
        <f t="shared" si="21"/>
        <v>0</v>
      </c>
      <c r="N49" s="11">
        <f t="shared" si="21"/>
        <v>0</v>
      </c>
      <c r="O49" s="11">
        <f t="shared" si="21"/>
        <v>0</v>
      </c>
      <c r="P49" s="11">
        <f t="shared" si="21"/>
        <v>0</v>
      </c>
      <c r="Q49" s="11">
        <f t="shared" si="18"/>
        <v>0</v>
      </c>
      <c r="R49" s="11">
        <f t="shared" si="19"/>
        <v>0</v>
      </c>
    </row>
    <row r="50" spans="1:23" s="2" customFormat="1" ht="13.5" customHeight="1" x14ac:dyDescent="0.2">
      <c r="A50" s="5" t="s">
        <v>105</v>
      </c>
      <c r="B50" s="5"/>
      <c r="C50" s="5"/>
      <c r="D50" s="159">
        <v>0.33</v>
      </c>
      <c r="E50" s="160"/>
      <c r="F50" s="5"/>
      <c r="G50" s="5"/>
      <c r="H50" s="5"/>
      <c r="I50" s="12">
        <f>TRUNC(ROUND(I49*$D$50,0),0)</f>
        <v>0</v>
      </c>
      <c r="J50" s="12"/>
      <c r="K50" s="12">
        <f>TRUNC(ROUND(K49*$D$50,0),0)</f>
        <v>0</v>
      </c>
      <c r="L50" s="12"/>
      <c r="M50" s="12">
        <f>TRUNC(ROUND(M49*$D$50,0),0)</f>
        <v>0</v>
      </c>
      <c r="N50" s="12"/>
      <c r="O50" s="12">
        <f>TRUNC(ROUND(O49*$D$50,0),0)</f>
        <v>0</v>
      </c>
      <c r="P50" s="12"/>
      <c r="Q50" s="12">
        <f t="shared" si="18"/>
        <v>0</v>
      </c>
      <c r="R50" s="12"/>
    </row>
    <row r="51" spans="1:23" s="2" customFormat="1" ht="13.5" customHeight="1" x14ac:dyDescent="0.2">
      <c r="A51" s="5" t="s">
        <v>72</v>
      </c>
      <c r="B51" s="5"/>
      <c r="C51" s="5"/>
      <c r="D51" s="159">
        <v>0</v>
      </c>
      <c r="E51" s="160"/>
      <c r="F51" s="5"/>
      <c r="G51" s="5"/>
      <c r="H51" s="5"/>
      <c r="I51" s="12"/>
      <c r="J51" s="12">
        <f>TRUNC(ROUND(I49*$D$51,0),0)</f>
        <v>0</v>
      </c>
      <c r="K51" s="12">
        <f>TRUNC(ROUND(K67*$D$50,0),0)</f>
        <v>0</v>
      </c>
      <c r="L51" s="12">
        <f>TRUNC(ROUND(K49*$D51,0),0)</f>
        <v>0</v>
      </c>
      <c r="M51" s="12"/>
      <c r="N51" s="12">
        <f>TRUNC(ROUND(M49*$D51,0),0)</f>
        <v>0</v>
      </c>
      <c r="O51" s="12"/>
      <c r="P51" s="12">
        <f>TRUNC(ROUND(O49*$D51,0),0)</f>
        <v>0</v>
      </c>
      <c r="Q51" s="12"/>
      <c r="R51" s="12">
        <f t="shared" si="19"/>
        <v>0</v>
      </c>
    </row>
    <row r="52" spans="1:23" s="2" customFormat="1" ht="13.5" customHeight="1" x14ac:dyDescent="0.2">
      <c r="A52" s="5" t="s">
        <v>73</v>
      </c>
      <c r="B52" s="5"/>
      <c r="C52" s="5"/>
      <c r="D52" s="159">
        <v>0</v>
      </c>
      <c r="E52" s="160"/>
      <c r="F52" s="5"/>
      <c r="G52" s="5"/>
      <c r="H52" s="5"/>
      <c r="I52" s="12"/>
      <c r="J52" s="12">
        <f>TRUNC(ROUND(J49*$D$52,0),0)</f>
        <v>0</v>
      </c>
      <c r="K52" s="12">
        <f>TRUNC(ROUND(K68*$D$50,0),0)</f>
        <v>0</v>
      </c>
      <c r="L52" s="12">
        <f>TRUNC(ROUND(L49*$D52,0),0)</f>
        <v>0</v>
      </c>
      <c r="M52" s="12"/>
      <c r="N52" s="12">
        <f>TRUNC(ROUND(N49*$D52,0),0)</f>
        <v>0</v>
      </c>
      <c r="O52" s="12"/>
      <c r="P52" s="12">
        <f>TRUNC(ROUND(P49*$D52,0),0)</f>
        <v>0</v>
      </c>
      <c r="Q52" s="12"/>
      <c r="R52" s="12">
        <f t="shared" si="19"/>
        <v>0</v>
      </c>
    </row>
    <row r="53" spans="1:23" s="2" customFormat="1" ht="12.75" customHeight="1" x14ac:dyDescent="0.2">
      <c r="A53" s="21" t="s">
        <v>74</v>
      </c>
      <c r="B53" s="5"/>
      <c r="C53" s="5"/>
      <c r="D53" s="25"/>
      <c r="E53" s="5"/>
      <c r="F53" s="5"/>
      <c r="G53" s="5"/>
      <c r="H53" s="5"/>
      <c r="I53" s="11">
        <f>TRUNC(ROUND(X117,0),0)</f>
        <v>0</v>
      </c>
      <c r="J53" s="11"/>
      <c r="K53" s="11">
        <f>TRUNC(ROUND(Z117,0),0)</f>
        <v>0</v>
      </c>
      <c r="L53" s="11"/>
      <c r="M53" s="11">
        <f>TRUNC(ROUND(AB117,0),0)</f>
        <v>0</v>
      </c>
      <c r="N53" s="11"/>
      <c r="O53" s="11">
        <f>TRUNC(ROUND(AD117,0),0)</f>
        <v>0</v>
      </c>
      <c r="P53" s="11"/>
      <c r="Q53" s="11">
        <f>SUM($I53,$K53,$M53,$O53)</f>
        <v>0</v>
      </c>
      <c r="R53" s="11">
        <f t="shared" si="19"/>
        <v>0</v>
      </c>
    </row>
    <row r="54" spans="1:23" s="8" customFormat="1" ht="13.5" customHeight="1" x14ac:dyDescent="0.2">
      <c r="A54" s="5" t="s">
        <v>106</v>
      </c>
      <c r="B54" s="5"/>
      <c r="C54" s="5"/>
      <c r="D54" s="159">
        <v>0.33</v>
      </c>
      <c r="E54" s="160"/>
      <c r="F54" s="5"/>
      <c r="G54" s="5"/>
      <c r="H54" s="5"/>
      <c r="I54" s="12">
        <f>TRUNC(ROUND(I53*$D$54,0),0)</f>
        <v>0</v>
      </c>
      <c r="J54" s="12"/>
      <c r="K54" s="12">
        <f>TRUNC(ROUND(K53*$D$54,0),0)</f>
        <v>0</v>
      </c>
      <c r="L54" s="12"/>
      <c r="M54" s="12">
        <f>TRUNC(ROUND(M53*$D$54,0),0)</f>
        <v>0</v>
      </c>
      <c r="N54" s="12"/>
      <c r="O54" s="12">
        <f>TRUNC(ROUND(O53*$D$54,0),0)</f>
        <v>0</v>
      </c>
      <c r="P54" s="12"/>
      <c r="Q54" s="12">
        <f>SUM($I54,$K54,$M54,$O54)</f>
        <v>0</v>
      </c>
      <c r="R54" s="12">
        <f t="shared" si="19"/>
        <v>0</v>
      </c>
    </row>
    <row r="55" spans="1:23" s="3" customFormat="1" ht="21.95" customHeight="1" x14ac:dyDescent="0.2">
      <c r="A55" s="158"/>
      <c r="B55" s="158"/>
      <c r="C55" s="158"/>
      <c r="D55" s="158"/>
      <c r="E55" s="158"/>
      <c r="F55" s="158"/>
      <c r="G55" s="158"/>
      <c r="H55" s="158"/>
      <c r="I55" s="16"/>
      <c r="J55" s="16"/>
      <c r="K55" s="16"/>
      <c r="L55" s="16"/>
      <c r="M55" s="16"/>
      <c r="N55" s="16"/>
      <c r="O55" s="16"/>
      <c r="P55" s="16"/>
      <c r="Q55" s="16"/>
      <c r="R55" s="16"/>
      <c r="U55" s="114" t="s">
        <v>77</v>
      </c>
    </row>
    <row r="56" spans="1:23" s="3" customFormat="1" ht="13.5" customHeight="1" x14ac:dyDescent="0.2">
      <c r="A56" s="139" t="s">
        <v>78</v>
      </c>
      <c r="B56" s="156" t="s">
        <v>79</v>
      </c>
      <c r="C56" s="157"/>
      <c r="D56" s="157"/>
      <c r="E56" s="81">
        <v>0</v>
      </c>
      <c r="F56" s="156" t="s">
        <v>80</v>
      </c>
      <c r="G56" s="157"/>
      <c r="H56" s="113">
        <v>453</v>
      </c>
      <c r="I56" s="10">
        <f>E56*H56</f>
        <v>0</v>
      </c>
      <c r="J56" s="10">
        <v>0</v>
      </c>
      <c r="K56" s="10">
        <f>TRUNC(ROUND(I56*1.05,0),0)</f>
        <v>0</v>
      </c>
      <c r="L56" s="10">
        <v>0</v>
      </c>
      <c r="M56" s="10">
        <f>TRUNC(ROUND(K56*1.05,0),0)</f>
        <v>0</v>
      </c>
      <c r="N56" s="10">
        <v>0</v>
      </c>
      <c r="O56" s="10">
        <f>TRUNC(ROUND(M56*1.05,0),0)</f>
        <v>0</v>
      </c>
      <c r="P56" s="10">
        <v>0</v>
      </c>
      <c r="Q56" s="10">
        <f t="shared" ref="Q56:Q67" si="22">SUM($I56,$K56,$M56,$O56)</f>
        <v>0</v>
      </c>
      <c r="R56" s="10">
        <f t="shared" ref="R56:R67" si="23">SUM($J56,$L56,$N56,$P56)</f>
        <v>0</v>
      </c>
      <c r="T56" s="112" t="s">
        <v>81</v>
      </c>
      <c r="U56" s="118">
        <v>453</v>
      </c>
    </row>
    <row r="57" spans="1:23" s="3" customFormat="1" ht="13.5" customHeight="1" x14ac:dyDescent="0.2">
      <c r="A57" s="154" t="s">
        <v>82</v>
      </c>
      <c r="B57" s="154"/>
      <c r="C57" s="154"/>
      <c r="D57" s="154"/>
      <c r="E57" s="154"/>
      <c r="F57" s="154"/>
      <c r="G57" s="154"/>
      <c r="H57" s="154"/>
      <c r="I57" s="10">
        <v>0</v>
      </c>
      <c r="J57" s="10">
        <v>0</v>
      </c>
      <c r="K57" s="10">
        <v>0</v>
      </c>
      <c r="L57" s="10">
        <v>0</v>
      </c>
      <c r="M57" s="10">
        <v>0</v>
      </c>
      <c r="N57" s="10">
        <v>0</v>
      </c>
      <c r="O57" s="10">
        <v>0</v>
      </c>
      <c r="P57" s="10">
        <v>0</v>
      </c>
      <c r="Q57" s="10">
        <f t="shared" si="22"/>
        <v>0</v>
      </c>
      <c r="R57" s="10">
        <f t="shared" si="23"/>
        <v>0</v>
      </c>
    </row>
    <row r="58" spans="1:23" s="3" customFormat="1" ht="13.5" customHeight="1" x14ac:dyDescent="0.2">
      <c r="A58" s="154" t="s">
        <v>83</v>
      </c>
      <c r="B58" s="154"/>
      <c r="C58" s="154"/>
      <c r="D58" s="154"/>
      <c r="E58" s="154"/>
      <c r="F58" s="154"/>
      <c r="G58" s="154"/>
      <c r="H58" s="154"/>
      <c r="I58" s="10">
        <v>0</v>
      </c>
      <c r="J58" s="10">
        <v>0</v>
      </c>
      <c r="K58" s="10">
        <v>0</v>
      </c>
      <c r="L58" s="10">
        <v>0</v>
      </c>
      <c r="M58" s="10">
        <v>0</v>
      </c>
      <c r="N58" s="10">
        <v>0</v>
      </c>
      <c r="O58" s="10">
        <v>0</v>
      </c>
      <c r="P58" s="10">
        <v>0</v>
      </c>
      <c r="Q58" s="10">
        <f t="shared" si="22"/>
        <v>0</v>
      </c>
      <c r="R58" s="10">
        <f t="shared" si="23"/>
        <v>0</v>
      </c>
    </row>
    <row r="59" spans="1:23" s="3" customFormat="1" ht="13.5" customHeight="1" x14ac:dyDescent="0.2">
      <c r="A59" s="154" t="s">
        <v>84</v>
      </c>
      <c r="B59" s="154"/>
      <c r="C59" s="154"/>
      <c r="D59" s="154"/>
      <c r="E59" s="154"/>
      <c r="F59" s="154"/>
      <c r="G59" s="154"/>
      <c r="H59" s="154"/>
      <c r="I59" s="10">
        <v>0</v>
      </c>
      <c r="J59" s="10">
        <v>0</v>
      </c>
      <c r="K59" s="10">
        <v>0</v>
      </c>
      <c r="L59" s="10">
        <v>0</v>
      </c>
      <c r="M59" s="10">
        <v>0</v>
      </c>
      <c r="N59" s="10">
        <v>0</v>
      </c>
      <c r="O59" s="10">
        <v>0</v>
      </c>
      <c r="P59" s="10">
        <v>0</v>
      </c>
      <c r="Q59" s="10">
        <f t="shared" si="22"/>
        <v>0</v>
      </c>
      <c r="R59" s="10">
        <f t="shared" si="23"/>
        <v>0</v>
      </c>
    </row>
    <row r="60" spans="1:23" s="3" customFormat="1" ht="13.5" customHeight="1" x14ac:dyDescent="0.2">
      <c r="A60" s="154" t="s">
        <v>85</v>
      </c>
      <c r="B60" s="154"/>
      <c r="C60" s="154"/>
      <c r="D60" s="154"/>
      <c r="E60" s="154"/>
      <c r="F60" s="154"/>
      <c r="G60" s="154"/>
      <c r="H60" s="154"/>
      <c r="I60" s="10">
        <v>0</v>
      </c>
      <c r="J60" s="10">
        <v>0</v>
      </c>
      <c r="K60" s="10">
        <v>0</v>
      </c>
      <c r="L60" s="10">
        <v>0</v>
      </c>
      <c r="M60" s="10">
        <v>0</v>
      </c>
      <c r="N60" s="10">
        <v>0</v>
      </c>
      <c r="O60" s="10">
        <v>0</v>
      </c>
      <c r="P60" s="10">
        <v>0</v>
      </c>
      <c r="Q60" s="10">
        <f t="shared" si="22"/>
        <v>0</v>
      </c>
      <c r="R60" s="10">
        <f t="shared" si="23"/>
        <v>0</v>
      </c>
    </row>
    <row r="61" spans="1:23" s="3" customFormat="1" ht="13.5" customHeight="1" x14ac:dyDescent="0.2">
      <c r="A61" s="154" t="s">
        <v>86</v>
      </c>
      <c r="B61" s="154"/>
      <c r="C61" s="154"/>
      <c r="D61" s="154"/>
      <c r="E61" s="154"/>
      <c r="F61" s="154"/>
      <c r="G61" s="154"/>
      <c r="H61" s="154"/>
      <c r="I61" s="10">
        <v>0</v>
      </c>
      <c r="J61" s="10">
        <v>0</v>
      </c>
      <c r="K61" s="10">
        <v>0</v>
      </c>
      <c r="L61" s="10">
        <v>0</v>
      </c>
      <c r="M61" s="10">
        <v>0</v>
      </c>
      <c r="N61" s="10">
        <v>0</v>
      </c>
      <c r="O61" s="10">
        <v>0</v>
      </c>
      <c r="P61" s="10">
        <v>0</v>
      </c>
      <c r="Q61" s="10">
        <f t="shared" si="22"/>
        <v>0</v>
      </c>
      <c r="R61" s="10">
        <f t="shared" si="23"/>
        <v>0</v>
      </c>
    </row>
    <row r="62" spans="1:23" s="3" customFormat="1" ht="13.5" customHeight="1" x14ac:dyDescent="0.2">
      <c r="A62" s="139" t="s">
        <v>87</v>
      </c>
      <c r="B62" s="139" t="s">
        <v>88</v>
      </c>
      <c r="C62" s="148" t="s">
        <v>107</v>
      </c>
      <c r="D62" s="149"/>
      <c r="E62" s="149"/>
      <c r="F62" s="149"/>
      <c r="G62" s="149"/>
      <c r="H62" s="150"/>
      <c r="I62" s="10"/>
      <c r="J62" s="10"/>
      <c r="K62" s="10"/>
      <c r="L62" s="10"/>
      <c r="M62" s="10"/>
      <c r="N62" s="10"/>
      <c r="O62" s="10"/>
      <c r="P62" s="10"/>
      <c r="Q62" s="10">
        <f t="shared" si="22"/>
        <v>0</v>
      </c>
      <c r="R62" s="10">
        <f t="shared" si="23"/>
        <v>0</v>
      </c>
      <c r="T62" s="115"/>
      <c r="U62" s="114"/>
      <c r="V62" s="114"/>
      <c r="W62" s="114"/>
    </row>
    <row r="63" spans="1:23" s="3" customFormat="1" ht="13.5" customHeight="1" x14ac:dyDescent="0.2">
      <c r="A63" s="139" t="s">
        <v>89</v>
      </c>
      <c r="B63" s="139" t="s">
        <v>88</v>
      </c>
      <c r="C63" s="148" t="s">
        <v>108</v>
      </c>
      <c r="D63" s="149"/>
      <c r="E63" s="149"/>
      <c r="F63" s="149"/>
      <c r="G63" s="149"/>
      <c r="H63" s="150"/>
      <c r="I63" s="10"/>
      <c r="J63" s="10"/>
      <c r="K63" s="10"/>
      <c r="L63" s="10"/>
      <c r="M63" s="10"/>
      <c r="N63" s="10"/>
      <c r="O63" s="10"/>
      <c r="P63" s="10"/>
      <c r="Q63" s="10">
        <f t="shared" si="22"/>
        <v>0</v>
      </c>
      <c r="R63" s="10">
        <f t="shared" si="23"/>
        <v>0</v>
      </c>
      <c r="U63" s="116"/>
      <c r="V63" s="116"/>
      <c r="W63" s="116"/>
    </row>
    <row r="64" spans="1:23" s="3" customFormat="1" ht="13.5" customHeight="1" x14ac:dyDescent="0.2">
      <c r="A64" s="139" t="s">
        <v>90</v>
      </c>
      <c r="B64" s="139" t="s">
        <v>88</v>
      </c>
      <c r="C64" s="148" t="s">
        <v>109</v>
      </c>
      <c r="D64" s="149"/>
      <c r="E64" s="149"/>
      <c r="F64" s="149"/>
      <c r="G64" s="149"/>
      <c r="H64" s="150"/>
      <c r="I64" s="10"/>
      <c r="J64" s="10"/>
      <c r="K64" s="10"/>
      <c r="L64" s="10"/>
      <c r="M64" s="10"/>
      <c r="N64" s="10"/>
      <c r="O64" s="10"/>
      <c r="P64" s="10"/>
      <c r="Q64" s="10">
        <f t="shared" si="22"/>
        <v>0</v>
      </c>
      <c r="R64" s="10">
        <f t="shared" si="23"/>
        <v>0</v>
      </c>
      <c r="U64" s="100"/>
      <c r="V64" s="100"/>
      <c r="W64" s="100"/>
    </row>
    <row r="65" spans="1:23" s="3" customFormat="1" ht="13.5" customHeight="1" x14ac:dyDescent="0.2">
      <c r="A65" s="139" t="s">
        <v>91</v>
      </c>
      <c r="B65" s="139" t="s">
        <v>88</v>
      </c>
      <c r="C65" s="148" t="s">
        <v>110</v>
      </c>
      <c r="D65" s="149"/>
      <c r="E65" s="149"/>
      <c r="F65" s="149"/>
      <c r="G65" s="149"/>
      <c r="H65" s="150"/>
      <c r="I65" s="10"/>
      <c r="J65" s="10"/>
      <c r="K65" s="10"/>
      <c r="L65" s="10"/>
      <c r="M65" s="10"/>
      <c r="N65" s="10"/>
      <c r="O65" s="10"/>
      <c r="P65" s="10"/>
      <c r="Q65" s="10">
        <f t="shared" si="22"/>
        <v>0</v>
      </c>
      <c r="R65" s="10">
        <f t="shared" si="23"/>
        <v>0</v>
      </c>
      <c r="U65" s="100"/>
      <c r="V65" s="100"/>
      <c r="W65" s="100"/>
    </row>
    <row r="66" spans="1:23" s="3" customFormat="1" x14ac:dyDescent="0.2">
      <c r="A66" s="143" t="s">
        <v>92</v>
      </c>
      <c r="B66" s="143"/>
      <c r="C66" s="143"/>
      <c r="D66" s="143"/>
      <c r="E66" s="143"/>
      <c r="F66" s="143"/>
      <c r="G66" s="143"/>
      <c r="H66" s="143"/>
      <c r="I66" s="12">
        <f>TRUNC(ROUND(SUM(I34,I36:I39,I47,I56:I65),0),0)</f>
        <v>0</v>
      </c>
      <c r="J66" s="12">
        <f>TRUNC(ROUND(SUM(J34,J36:J39,J47,J56:J65),0),0)</f>
        <v>0</v>
      </c>
      <c r="K66" s="12">
        <f t="shared" ref="K66:P66" si="24">TRUNC(ROUND(SUM(K34,K36:K39,K47,K56:K65),0),0)</f>
        <v>0</v>
      </c>
      <c r="L66" s="12">
        <f t="shared" si="24"/>
        <v>0</v>
      </c>
      <c r="M66" s="12">
        <f t="shared" si="24"/>
        <v>0</v>
      </c>
      <c r="N66" s="12">
        <f t="shared" si="24"/>
        <v>0</v>
      </c>
      <c r="O66" s="12">
        <f t="shared" si="24"/>
        <v>0</v>
      </c>
      <c r="P66" s="12">
        <f t="shared" si="24"/>
        <v>0</v>
      </c>
      <c r="Q66" s="12">
        <f t="shared" si="22"/>
        <v>0</v>
      </c>
      <c r="R66" s="12">
        <f t="shared" si="23"/>
        <v>0</v>
      </c>
      <c r="U66" s="100"/>
      <c r="V66" s="100"/>
      <c r="W66" s="100"/>
    </row>
    <row r="67" spans="1:23" s="3" customFormat="1" ht="12.75" customHeight="1" x14ac:dyDescent="0.2">
      <c r="A67" s="7" t="s">
        <v>94</v>
      </c>
      <c r="B67" s="7"/>
      <c r="C67" s="7"/>
      <c r="D67" s="7"/>
      <c r="E67" s="7"/>
      <c r="F67" s="7"/>
      <c r="G67" s="7"/>
      <c r="H67" s="7"/>
      <c r="I67" s="9">
        <f>SUM(I50,I54,I66)</f>
        <v>0</v>
      </c>
      <c r="J67" s="9">
        <f>SUM(J51,J52,J66)</f>
        <v>0</v>
      </c>
      <c r="K67" s="9">
        <f>SUM(K50,K54,K66)</f>
        <v>0</v>
      </c>
      <c r="L67" s="9">
        <f>SUM(L51,L52,L66)</f>
        <v>0</v>
      </c>
      <c r="M67" s="9">
        <f>SUM(M50,M54,M66)</f>
        <v>0</v>
      </c>
      <c r="N67" s="9">
        <f>SUM(N51,N52,N66)</f>
        <v>0</v>
      </c>
      <c r="O67" s="9">
        <f>SUM(O50,O54,O66)</f>
        <v>0</v>
      </c>
      <c r="P67" s="9">
        <f>SUM(P51,P52,P66)</f>
        <v>0</v>
      </c>
      <c r="Q67" s="9">
        <f t="shared" si="22"/>
        <v>0</v>
      </c>
      <c r="R67" s="9">
        <f t="shared" si="23"/>
        <v>0</v>
      </c>
      <c r="U67" s="100"/>
      <c r="V67" s="100"/>
      <c r="W67" s="100"/>
    </row>
    <row r="68" spans="1:23" s="3" customFormat="1" ht="12.75" customHeight="1" x14ac:dyDescent="0.2">
      <c r="A68" s="139"/>
      <c r="B68" s="139"/>
      <c r="C68" s="139"/>
      <c r="D68" s="139"/>
      <c r="E68" s="139"/>
      <c r="F68" s="139"/>
      <c r="G68" s="139"/>
      <c r="H68" s="139"/>
      <c r="I68" s="10"/>
      <c r="J68" s="10"/>
      <c r="K68" s="10"/>
      <c r="L68" s="10"/>
      <c r="M68" s="10"/>
      <c r="N68" s="10"/>
      <c r="O68" s="10"/>
      <c r="P68" s="10"/>
      <c r="Q68" s="6"/>
    </row>
    <row r="69" spans="1:23" s="3" customFormat="1" x14ac:dyDescent="0.2">
      <c r="I69" s="39"/>
      <c r="J69" s="39"/>
      <c r="K69" s="39"/>
      <c r="L69" s="39"/>
      <c r="M69" s="39"/>
      <c r="N69" s="39"/>
      <c r="O69" s="39"/>
      <c r="P69" s="39"/>
      <c r="Q69" s="39"/>
    </row>
    <row r="70" spans="1:23" s="3" customFormat="1" x14ac:dyDescent="0.2">
      <c r="A70" s="151" t="s">
        <v>95</v>
      </c>
      <c r="B70" s="152"/>
      <c r="C70" s="152"/>
      <c r="D70" s="152"/>
      <c r="E70" s="152"/>
      <c r="F70" s="152"/>
      <c r="G70" s="152"/>
      <c r="H70" s="152"/>
      <c r="I70" s="152"/>
      <c r="J70" s="152"/>
      <c r="K70" s="152"/>
      <c r="L70" s="152"/>
      <c r="M70" s="152"/>
      <c r="N70" s="152"/>
      <c r="O70" s="152"/>
      <c r="P70" s="152"/>
      <c r="Q70" s="152"/>
      <c r="R70" s="152"/>
    </row>
    <row r="71" spans="1:23" s="3" customFormat="1" x14ac:dyDescent="0.2">
      <c r="I71" s="41"/>
      <c r="J71" s="41"/>
      <c r="K71" s="41"/>
      <c r="L71" s="41"/>
      <c r="M71" s="41"/>
      <c r="N71" s="41"/>
      <c r="O71" s="41"/>
      <c r="P71" s="41"/>
      <c r="Q71" s="41"/>
    </row>
    <row r="72" spans="1:23" s="3" customFormat="1" x14ac:dyDescent="0.2">
      <c r="G72" s="48"/>
      <c r="I72" s="39"/>
      <c r="J72" s="39"/>
      <c r="K72" s="39"/>
      <c r="L72" s="39"/>
      <c r="M72" s="39"/>
      <c r="N72" s="39"/>
      <c r="O72" s="39"/>
      <c r="P72" s="39"/>
      <c r="Q72" s="39"/>
    </row>
    <row r="73" spans="1:23" s="3" customFormat="1" x14ac:dyDescent="0.2">
      <c r="G73" s="48"/>
      <c r="I73" s="39"/>
      <c r="J73" s="39"/>
      <c r="K73" s="39"/>
      <c r="L73" s="39"/>
      <c r="M73" s="39"/>
      <c r="N73" s="39"/>
      <c r="O73" s="39"/>
      <c r="P73" s="39"/>
      <c r="Q73" s="39"/>
    </row>
    <row r="74" spans="1:23" s="3" customFormat="1" x14ac:dyDescent="0.2">
      <c r="A74" s="4"/>
      <c r="G74" s="48"/>
      <c r="I74" s="39"/>
      <c r="J74" s="39"/>
      <c r="K74" s="39"/>
      <c r="L74" s="39"/>
      <c r="M74" s="39"/>
      <c r="N74" s="39"/>
      <c r="O74" s="39"/>
      <c r="P74" s="39"/>
      <c r="Q74" s="39"/>
    </row>
    <row r="75" spans="1:23" s="3" customFormat="1" x14ac:dyDescent="0.2">
      <c r="A75" s="153"/>
      <c r="B75" s="153"/>
      <c r="C75" s="153"/>
      <c r="G75" s="42"/>
      <c r="I75" s="46"/>
      <c r="J75" s="46"/>
      <c r="K75" s="46"/>
      <c r="L75" s="46"/>
      <c r="M75" s="46"/>
      <c r="N75" s="46"/>
      <c r="O75" s="46"/>
      <c r="P75" s="46"/>
      <c r="Q75" s="46"/>
    </row>
    <row r="76" spans="1:23" s="3" customFormat="1" x14ac:dyDescent="0.2">
      <c r="A76" s="2"/>
      <c r="I76" s="47"/>
      <c r="J76" s="47"/>
      <c r="K76" s="47"/>
      <c r="L76" s="47"/>
      <c r="M76" s="47"/>
      <c r="N76" s="47"/>
      <c r="O76" s="47"/>
      <c r="P76" s="47"/>
      <c r="Q76" s="47"/>
    </row>
    <row r="77" spans="1:23" s="3" customFormat="1" x14ac:dyDescent="0.2">
      <c r="I77" s="39"/>
      <c r="J77" s="39"/>
      <c r="K77" s="39"/>
      <c r="L77" s="39"/>
      <c r="M77" s="39"/>
      <c r="N77" s="39"/>
      <c r="O77" s="39"/>
      <c r="P77" s="39"/>
      <c r="Q77" s="39"/>
    </row>
    <row r="78" spans="1:23" s="3" customFormat="1" x14ac:dyDescent="0.2">
      <c r="I78" s="39"/>
      <c r="J78" s="39"/>
      <c r="K78" s="39"/>
      <c r="L78" s="39"/>
      <c r="M78" s="39"/>
      <c r="N78" s="39"/>
      <c r="O78" s="39"/>
      <c r="P78" s="39"/>
      <c r="Q78" s="39"/>
    </row>
    <row r="79" spans="1:23" s="3" customFormat="1" x14ac:dyDescent="0.2">
      <c r="I79" s="39"/>
      <c r="J79" s="39"/>
      <c r="K79" s="39"/>
      <c r="L79" s="39"/>
      <c r="M79" s="39"/>
      <c r="N79" s="39"/>
      <c r="O79" s="39"/>
      <c r="P79" s="39"/>
      <c r="Q79" s="39"/>
    </row>
    <row r="80" spans="1:23" s="3" customFormat="1" x14ac:dyDescent="0.2">
      <c r="I80" s="39"/>
      <c r="J80" s="39"/>
      <c r="K80" s="39"/>
      <c r="L80" s="39"/>
      <c r="M80" s="39"/>
      <c r="N80" s="39"/>
      <c r="O80" s="39"/>
      <c r="P80" s="39"/>
      <c r="Q80" s="39"/>
    </row>
    <row r="81" spans="9:17" s="3" customFormat="1" x14ac:dyDescent="0.2">
      <c r="I81" s="39"/>
      <c r="J81" s="39"/>
      <c r="K81" s="39"/>
      <c r="L81" s="39"/>
      <c r="M81" s="39"/>
      <c r="N81" s="39"/>
      <c r="O81" s="39"/>
      <c r="P81" s="39"/>
      <c r="Q81" s="39"/>
    </row>
    <row r="82" spans="9:17" s="3" customFormat="1" x14ac:dyDescent="0.2">
      <c r="I82" s="39"/>
      <c r="J82" s="39"/>
      <c r="K82" s="39"/>
      <c r="L82" s="39"/>
      <c r="M82" s="39"/>
      <c r="N82" s="39"/>
      <c r="O82" s="39"/>
      <c r="P82" s="39"/>
      <c r="Q82" s="39"/>
    </row>
    <row r="83" spans="9:17" s="3" customFormat="1" x14ac:dyDescent="0.2">
      <c r="I83" s="39"/>
      <c r="J83" s="39"/>
      <c r="K83" s="39"/>
      <c r="L83" s="39"/>
      <c r="M83" s="39"/>
      <c r="N83" s="39"/>
      <c r="O83" s="39"/>
      <c r="P83" s="39"/>
      <c r="Q83" s="39"/>
    </row>
    <row r="84" spans="9:17" s="3" customFormat="1" x14ac:dyDescent="0.2">
      <c r="I84" s="39"/>
      <c r="J84" s="39"/>
      <c r="K84" s="39"/>
      <c r="L84" s="39"/>
      <c r="M84" s="39"/>
      <c r="N84" s="39"/>
      <c r="O84" s="39"/>
      <c r="P84" s="39"/>
      <c r="Q84" s="39"/>
    </row>
    <row r="85" spans="9:17" s="3" customFormat="1" x14ac:dyDescent="0.2">
      <c r="I85" s="39"/>
      <c r="J85" s="39"/>
      <c r="K85" s="39"/>
      <c r="L85" s="39"/>
      <c r="M85" s="39"/>
      <c r="N85" s="39"/>
      <c r="O85" s="39"/>
      <c r="P85" s="39"/>
      <c r="Q85" s="39"/>
    </row>
    <row r="86" spans="9:17" s="3" customFormat="1" x14ac:dyDescent="0.2">
      <c r="I86" s="39"/>
      <c r="J86" s="39"/>
      <c r="K86" s="39"/>
      <c r="L86" s="39"/>
      <c r="M86" s="39"/>
      <c r="N86" s="39"/>
      <c r="O86" s="39"/>
      <c r="P86" s="39"/>
      <c r="Q86" s="39"/>
    </row>
    <row r="87" spans="9:17" s="3" customFormat="1" x14ac:dyDescent="0.2">
      <c r="I87" s="39"/>
      <c r="J87" s="39"/>
      <c r="K87" s="39"/>
      <c r="L87" s="39"/>
      <c r="M87" s="39"/>
      <c r="N87" s="39"/>
      <c r="O87" s="39"/>
      <c r="P87" s="39"/>
      <c r="Q87" s="39"/>
    </row>
    <row r="88" spans="9:17" s="3" customFormat="1" x14ac:dyDescent="0.2">
      <c r="I88" s="39"/>
      <c r="J88" s="39"/>
      <c r="K88" s="39"/>
      <c r="L88" s="39"/>
      <c r="M88" s="39"/>
      <c r="N88" s="39"/>
      <c r="O88" s="39"/>
      <c r="P88" s="39"/>
      <c r="Q88" s="39"/>
    </row>
    <row r="89" spans="9:17" s="3" customFormat="1" x14ac:dyDescent="0.2">
      <c r="I89" s="39"/>
      <c r="J89" s="39"/>
      <c r="K89" s="39"/>
      <c r="L89" s="39"/>
      <c r="M89" s="39"/>
      <c r="N89" s="39"/>
      <c r="O89" s="39"/>
      <c r="P89" s="39"/>
      <c r="Q89" s="39"/>
    </row>
    <row r="90" spans="9:17" s="3" customFormat="1" x14ac:dyDescent="0.2">
      <c r="I90" s="39"/>
      <c r="J90" s="39"/>
      <c r="K90" s="39"/>
      <c r="L90" s="39"/>
      <c r="M90" s="39"/>
      <c r="N90" s="39"/>
      <c r="O90" s="39"/>
      <c r="P90" s="39"/>
      <c r="Q90" s="39"/>
    </row>
    <row r="91" spans="9:17" s="3" customFormat="1" x14ac:dyDescent="0.2">
      <c r="Q91" s="40"/>
    </row>
    <row r="92" spans="9:17" s="3" customFormat="1" x14ac:dyDescent="0.2">
      <c r="Q92" s="40"/>
    </row>
    <row r="93" spans="9:17" s="3" customFormat="1" x14ac:dyDescent="0.2">
      <c r="Q93" s="40"/>
    </row>
    <row r="94" spans="9:17" s="3" customFormat="1" x14ac:dyDescent="0.2">
      <c r="Q94" s="40"/>
    </row>
    <row r="95" spans="9:17" s="3" customFormat="1" x14ac:dyDescent="0.2">
      <c r="Q95" s="40"/>
    </row>
    <row r="96" spans="9:17" s="3" customFormat="1" x14ac:dyDescent="0.2">
      <c r="Q96" s="40"/>
    </row>
    <row r="97" spans="17:262" s="3" customFormat="1" x14ac:dyDescent="0.2">
      <c r="Q97" s="40"/>
    </row>
    <row r="98" spans="17:262" s="3" customFormat="1" x14ac:dyDescent="0.2">
      <c r="Q98" s="40"/>
    </row>
    <row r="99" spans="17:262" s="3" customFormat="1" x14ac:dyDescent="0.2">
      <c r="Q99" s="40"/>
    </row>
    <row r="100" spans="17:262" s="3" customFormat="1" x14ac:dyDescent="0.2">
      <c r="Q100" s="40"/>
    </row>
    <row r="101" spans="17:262" s="3" customFormat="1" x14ac:dyDescent="0.2">
      <c r="Q101" s="40"/>
    </row>
    <row r="102" spans="17:262" s="3" customFormat="1" x14ac:dyDescent="0.2">
      <c r="Q102" s="40"/>
    </row>
    <row r="103" spans="17:262" s="3" customFormat="1" x14ac:dyDescent="0.2">
      <c r="Q103" s="40"/>
    </row>
    <row r="104" spans="17:262" s="3" customFormat="1" x14ac:dyDescent="0.2">
      <c r="Q104" s="40"/>
    </row>
    <row r="105" spans="17:262" s="3" customFormat="1" x14ac:dyDescent="0.2">
      <c r="Q105" s="40"/>
    </row>
    <row r="106" spans="17:262" s="3" customFormat="1" x14ac:dyDescent="0.2">
      <c r="Q106" s="40"/>
    </row>
    <row r="107" spans="17:262" s="3" customFormat="1" x14ac:dyDescent="0.2">
      <c r="Q107" s="40"/>
    </row>
    <row r="108" spans="17:262" s="3" customFormat="1" x14ac:dyDescent="0.2">
      <c r="Q108" s="40"/>
    </row>
    <row r="109" spans="17:262" s="3" customFormat="1" x14ac:dyDescent="0.2">
      <c r="Q109" s="40"/>
    </row>
    <row r="110" spans="17:262" s="3" customFormat="1" x14ac:dyDescent="0.2">
      <c r="Q110" s="40"/>
      <c r="X110" s="3" t="s">
        <v>96</v>
      </c>
    </row>
    <row r="111" spans="17:262" s="3" customFormat="1" x14ac:dyDescent="0.2">
      <c r="Q111" s="40"/>
      <c r="X111" s="147" t="str">
        <f>I6</f>
        <v>Year 1</v>
      </c>
      <c r="Y111" s="147"/>
      <c r="Z111" s="147" t="str">
        <f>IF(M6=0,"N/A",K6)</f>
        <v>Year 2</v>
      </c>
      <c r="AA111" s="147"/>
      <c r="AB111" s="147" t="str">
        <f>IF(O6=0,"N/A",M6)</f>
        <v>Year 3</v>
      </c>
      <c r="AC111" s="147"/>
      <c r="AD111" s="147" t="str">
        <f>IF(Q6=0,"N/A",O6)</f>
        <v>Year 4</v>
      </c>
      <c r="AE111" s="147"/>
      <c r="AF111" s="147" t="str">
        <f>IF(S6=0,"N/A",Q6)</f>
        <v>N/A</v>
      </c>
      <c r="AG111" s="147"/>
      <c r="AH111" s="141"/>
      <c r="AI111" s="141"/>
      <c r="AL111" s="141"/>
      <c r="AM111" s="141"/>
      <c r="AN111" s="141"/>
      <c r="AO111" s="141"/>
    </row>
    <row r="112" spans="17:262" s="3" customFormat="1" x14ac:dyDescent="0.2">
      <c r="Q112" s="40"/>
      <c r="W112" s="3" t="s">
        <v>97</v>
      </c>
      <c r="X112" s="58" t="str">
        <f>I7</f>
        <v>Sponsor</v>
      </c>
      <c r="Y112" s="58" t="str">
        <f>J7</f>
        <v>UADA</v>
      </c>
      <c r="Z112" s="58" t="str">
        <f>IF(M7=0,"N/A",K7)</f>
        <v>Sponsor</v>
      </c>
      <c r="AA112" s="58" t="str">
        <f>IF(N7=0,"N/A",L7)</f>
        <v>UADA</v>
      </c>
      <c r="AB112" s="58" t="str">
        <f>IF(O7=0,"N/A",M7)</f>
        <v>Sponsor</v>
      </c>
      <c r="AC112" s="58" t="str">
        <f>IF(P7=0,"N/A",N7)</f>
        <v>UADA</v>
      </c>
      <c r="AD112" s="58" t="str">
        <f>IF(Q7=0,"N/A",O7)</f>
        <v>Sponsor</v>
      </c>
      <c r="AE112" s="58" t="str">
        <f>IF(R7=0,"N/A",P7)</f>
        <v>UADA</v>
      </c>
      <c r="AF112" s="58" t="str">
        <f>IF(S7=0,"N/A",Q7)</f>
        <v>N/A</v>
      </c>
      <c r="AG112" s="58" t="str">
        <f>IF(T7=0,"N/A",R7)</f>
        <v>N/A</v>
      </c>
      <c r="AH112" s="58"/>
      <c r="AI112" s="58"/>
      <c r="AL112" s="58"/>
      <c r="AM112" s="58"/>
      <c r="AN112" s="58"/>
      <c r="AO112" s="58"/>
      <c r="JB112" s="39"/>
    </row>
    <row r="113" spans="17:41" s="3" customFormat="1" x14ac:dyDescent="0.2">
      <c r="Q113" s="40"/>
      <c r="W113" s="3" t="str">
        <f>IF(C62=0,"None",C62)</f>
        <v>a</v>
      </c>
      <c r="X113" s="10">
        <f t="shared" ref="X113:Y116" si="25">(IF(OR(I62=0,I62=""),0,(IF(I62&lt;=25000,I62,25000))))</f>
        <v>0</v>
      </c>
      <c r="Y113" s="10">
        <f t="shared" si="25"/>
        <v>0</v>
      </c>
      <c r="Z113" s="10">
        <f>IF(Z$112="N/A",0,IF(OR(K62=0,K62=""),0,(IF(I62+K62&lt;=25000,K62,25000-X113))))</f>
        <v>0</v>
      </c>
      <c r="AA113" s="10">
        <f>IF(AA$112="N/A",0,IF(OR(L62=0,L62=""),0,(IF(J62+L62&lt;=25000,L62,25000-Y113))))</f>
        <v>0</v>
      </c>
      <c r="AB113" s="10">
        <f>IF(AB$112="N/A",0,IF(OR(M62=0,M62=""),0,(IF(I62+K62+M62&lt;=25000,M62,25000-X113-Z113))))</f>
        <v>0</v>
      </c>
      <c r="AC113" s="10">
        <f>IF(AC$112="N/A",0,IF(OR(N62=0,N62=""),0,(IF(J62+L62+N62&lt;=25000,N62,25000-Y113-AA113))))</f>
        <v>0</v>
      </c>
      <c r="AD113" s="10">
        <f t="shared" ref="AD113:AE116" si="26">IF(AD$112="N/A",0,IF(OR(O62=0,O62=""),0,(IF(I62+K62+M62+O62&lt;=25000,O62,25000-X113-Z113-AB113))))</f>
        <v>0</v>
      </c>
      <c r="AE113" s="10">
        <f t="shared" si="26"/>
        <v>0</v>
      </c>
      <c r="AF113" s="10">
        <f>IF(AF$112="N/A",0,IF(OR(Q62=0,Q62=""),0,(IF(I62+K62+M62+O62+Q62&lt;=25000,Q62,25000-X113-Z113-AB113-AD113))))</f>
        <v>0</v>
      </c>
      <c r="AG113" s="10">
        <f>IF(AG$112="N/A",0,IF(OR(R62=0,R62=""),0,(IF(J62+L62+N62+P62+R62&lt;=25000,R62,25000-Y113-AA113-AC113-AE113))))</f>
        <v>0</v>
      </c>
      <c r="AL113" s="10"/>
      <c r="AM113" s="10"/>
    </row>
    <row r="114" spans="17:41" s="3" customFormat="1" x14ac:dyDescent="0.2">
      <c r="Q114" s="40"/>
      <c r="W114" s="3" t="str">
        <f>IF(C63=0,"None",C63)</f>
        <v>b</v>
      </c>
      <c r="X114" s="10">
        <f t="shared" si="25"/>
        <v>0</v>
      </c>
      <c r="Y114" s="10">
        <f t="shared" si="25"/>
        <v>0</v>
      </c>
      <c r="Z114" s="10">
        <f t="shared" ref="Z114:AA116" si="27">IF(Z$112="N/A",0,IF(OR(K63=0,K63=""),0,(IF(I63+K63&lt;=25000,K63,25000-X114))))</f>
        <v>0</v>
      </c>
      <c r="AA114" s="10">
        <f t="shared" si="27"/>
        <v>0</v>
      </c>
      <c r="AB114" s="10">
        <f t="shared" ref="AB114:AC116" si="28">IF(AB$112="N/A",0,IF(OR(M63=0,M63=""),0,(IF(I63+K63+M63&lt;=25000,M63,25000-X114-Z114))))</f>
        <v>0</v>
      </c>
      <c r="AC114" s="10">
        <f t="shared" si="28"/>
        <v>0</v>
      </c>
      <c r="AD114" s="10">
        <f t="shared" si="26"/>
        <v>0</v>
      </c>
      <c r="AE114" s="10">
        <f t="shared" si="26"/>
        <v>0</v>
      </c>
      <c r="AF114" s="10">
        <f t="shared" ref="AF114:AG116" si="29">IF(AF$112="N/A",0,IF(OR(Q63=0,Q63=""),0,(IF(I63+K63+M63+O63+Q63&lt;=25000,Q63,25000-X114-Z114-AB114-AD114))))</f>
        <v>0</v>
      </c>
      <c r="AG114" s="10">
        <f t="shared" si="29"/>
        <v>0</v>
      </c>
    </row>
    <row r="115" spans="17:41" s="3" customFormat="1" x14ac:dyDescent="0.2">
      <c r="Q115" s="40"/>
      <c r="W115" s="3" t="str">
        <f>IF(C64=0,"None",C64)</f>
        <v>c</v>
      </c>
      <c r="X115" s="10">
        <f t="shared" si="25"/>
        <v>0</v>
      </c>
      <c r="Y115" s="10">
        <f t="shared" si="25"/>
        <v>0</v>
      </c>
      <c r="Z115" s="10">
        <f t="shared" si="27"/>
        <v>0</v>
      </c>
      <c r="AA115" s="10">
        <f t="shared" si="27"/>
        <v>0</v>
      </c>
      <c r="AB115" s="10">
        <f t="shared" si="28"/>
        <v>0</v>
      </c>
      <c r="AC115" s="10">
        <f t="shared" si="28"/>
        <v>0</v>
      </c>
      <c r="AD115" s="10">
        <f t="shared" si="26"/>
        <v>0</v>
      </c>
      <c r="AE115" s="10">
        <f t="shared" si="26"/>
        <v>0</v>
      </c>
      <c r="AF115" s="10">
        <f t="shared" si="29"/>
        <v>0</v>
      </c>
      <c r="AG115" s="10">
        <f t="shared" si="29"/>
        <v>0</v>
      </c>
    </row>
    <row r="116" spans="17:41" s="3" customFormat="1" x14ac:dyDescent="0.2">
      <c r="Q116" s="40"/>
      <c r="W116" s="3" t="str">
        <f>IF(C65=0,"None",C65)</f>
        <v>d</v>
      </c>
      <c r="X116" s="10">
        <f t="shared" si="25"/>
        <v>0</v>
      </c>
      <c r="Y116" s="10">
        <f t="shared" si="25"/>
        <v>0</v>
      </c>
      <c r="Z116" s="10">
        <f t="shared" si="27"/>
        <v>0</v>
      </c>
      <c r="AA116" s="10">
        <f t="shared" si="27"/>
        <v>0</v>
      </c>
      <c r="AB116" s="10">
        <f t="shared" si="28"/>
        <v>0</v>
      </c>
      <c r="AC116" s="10">
        <f t="shared" si="28"/>
        <v>0</v>
      </c>
      <c r="AD116" s="10">
        <f t="shared" si="26"/>
        <v>0</v>
      </c>
      <c r="AE116" s="10">
        <f t="shared" si="26"/>
        <v>0</v>
      </c>
      <c r="AF116" s="10">
        <f t="shared" si="29"/>
        <v>0</v>
      </c>
      <c r="AG116" s="10">
        <f t="shared" si="29"/>
        <v>0</v>
      </c>
    </row>
    <row r="117" spans="17:41" s="3" customFormat="1" ht="13.5" thickBot="1" x14ac:dyDescent="0.25">
      <c r="Q117" s="40"/>
      <c r="X117" s="26">
        <f t="shared" ref="X117:AD117" si="30">SUM(X113:X116)</f>
        <v>0</v>
      </c>
      <c r="Y117" s="26">
        <f t="shared" si="30"/>
        <v>0</v>
      </c>
      <c r="Z117" s="26">
        <f t="shared" si="30"/>
        <v>0</v>
      </c>
      <c r="AA117" s="26">
        <f t="shared" si="30"/>
        <v>0</v>
      </c>
      <c r="AB117" s="26">
        <f t="shared" si="30"/>
        <v>0</v>
      </c>
      <c r="AC117" s="26">
        <f t="shared" si="30"/>
        <v>0</v>
      </c>
      <c r="AD117" s="26">
        <f t="shared" si="30"/>
        <v>0</v>
      </c>
      <c r="AE117" s="26">
        <f>SUM(AE113:AE116)</f>
        <v>0</v>
      </c>
      <c r="AF117" s="26">
        <f>SUM(AF113:AF116)</f>
        <v>0</v>
      </c>
      <c r="AG117" s="26">
        <f>SUM(AG113:AG116)</f>
        <v>0</v>
      </c>
      <c r="AH117" s="47"/>
      <c r="AI117" s="47"/>
      <c r="AL117" s="47"/>
      <c r="AM117" s="47"/>
      <c r="AN117" s="47"/>
      <c r="AO117" s="47"/>
    </row>
    <row r="118" spans="17:41" s="3" customFormat="1" ht="13.5" thickTop="1" x14ac:dyDescent="0.2">
      <c r="Q118" s="40"/>
    </row>
    <row r="119" spans="17:41" s="3" customFormat="1" x14ac:dyDescent="0.2">
      <c r="Q119" s="40"/>
    </row>
    <row r="120" spans="17:41" s="3" customFormat="1" x14ac:dyDescent="0.2">
      <c r="Q120" s="40"/>
    </row>
    <row r="121" spans="17:41" s="3" customFormat="1" x14ac:dyDescent="0.2">
      <c r="Q121" s="40"/>
    </row>
    <row r="122" spans="17:41" s="3" customFormat="1" x14ac:dyDescent="0.2">
      <c r="Q122" s="40"/>
    </row>
    <row r="123" spans="17:41" s="3" customFormat="1" x14ac:dyDescent="0.2">
      <c r="Q123" s="40"/>
    </row>
    <row r="124" spans="17:41" s="3" customFormat="1" x14ac:dyDescent="0.2">
      <c r="Q124" s="40"/>
    </row>
    <row r="125" spans="17:41" s="3" customFormat="1" x14ac:dyDescent="0.2">
      <c r="Q125" s="40"/>
    </row>
    <row r="126" spans="17:41" s="3" customFormat="1" x14ac:dyDescent="0.2">
      <c r="Q126" s="40"/>
    </row>
    <row r="127" spans="17:41" s="3" customFormat="1" x14ac:dyDescent="0.2">
      <c r="Q127" s="40"/>
    </row>
    <row r="128" spans="17:41" s="3" customFormat="1" x14ac:dyDescent="0.2">
      <c r="Q128" s="40"/>
    </row>
    <row r="129" spans="17:17" s="3" customFormat="1" x14ac:dyDescent="0.2">
      <c r="Q129" s="40"/>
    </row>
    <row r="130" spans="17:17" s="3" customFormat="1" x14ac:dyDescent="0.2">
      <c r="Q130" s="40"/>
    </row>
    <row r="131" spans="17:17" s="3" customFormat="1" x14ac:dyDescent="0.2">
      <c r="Q131" s="40"/>
    </row>
    <row r="132" spans="17:17" s="3" customFormat="1" x14ac:dyDescent="0.2">
      <c r="Q132" s="40"/>
    </row>
    <row r="133" spans="17:17" s="3" customFormat="1" x14ac:dyDescent="0.2">
      <c r="Q133" s="40"/>
    </row>
    <row r="134" spans="17:17" s="3" customFormat="1" x14ac:dyDescent="0.2">
      <c r="Q134" s="40"/>
    </row>
    <row r="135" spans="17:17" s="3" customFormat="1" x14ac:dyDescent="0.2">
      <c r="Q135" s="40"/>
    </row>
    <row r="136" spans="17:17" s="3" customFormat="1" x14ac:dyDescent="0.2">
      <c r="Q136" s="40"/>
    </row>
    <row r="137" spans="17:17" s="3" customFormat="1" x14ac:dyDescent="0.2">
      <c r="Q137" s="40"/>
    </row>
    <row r="138" spans="17:17" s="3" customFormat="1" x14ac:dyDescent="0.2">
      <c r="Q138" s="40"/>
    </row>
    <row r="139" spans="17:17" s="3" customFormat="1" x14ac:dyDescent="0.2">
      <c r="Q139" s="40"/>
    </row>
    <row r="140" spans="17:17" s="3" customFormat="1" x14ac:dyDescent="0.2">
      <c r="Q140" s="40"/>
    </row>
    <row r="141" spans="17:17" s="3" customFormat="1" x14ac:dyDescent="0.2">
      <c r="Q141" s="40"/>
    </row>
    <row r="142" spans="17:17" s="3" customFormat="1" x14ac:dyDescent="0.2">
      <c r="Q142" s="40"/>
    </row>
    <row r="143" spans="17:17" s="3" customFormat="1" x14ac:dyDescent="0.2">
      <c r="Q143" s="40"/>
    </row>
    <row r="144" spans="17:17" s="3" customFormat="1" x14ac:dyDescent="0.2">
      <c r="Q144" s="40"/>
    </row>
    <row r="145" spans="17:17" s="3" customFormat="1" x14ac:dyDescent="0.2">
      <c r="Q145" s="40"/>
    </row>
    <row r="146" spans="17:17" s="3" customFormat="1" x14ac:dyDescent="0.2">
      <c r="Q146" s="40"/>
    </row>
    <row r="147" spans="17:17" s="3" customFormat="1" x14ac:dyDescent="0.2">
      <c r="Q147" s="40"/>
    </row>
    <row r="148" spans="17:17" s="3" customFormat="1" x14ac:dyDescent="0.2">
      <c r="Q148" s="40"/>
    </row>
    <row r="149" spans="17:17" s="3" customFormat="1" x14ac:dyDescent="0.2">
      <c r="Q149" s="40"/>
    </row>
    <row r="150" spans="17:17" s="3" customFormat="1" x14ac:dyDescent="0.2">
      <c r="Q150" s="40"/>
    </row>
    <row r="151" spans="17:17" s="3" customFormat="1" x14ac:dyDescent="0.2">
      <c r="Q151" s="40"/>
    </row>
    <row r="152" spans="17:17" s="3" customFormat="1" x14ac:dyDescent="0.2">
      <c r="Q152" s="40"/>
    </row>
    <row r="153" spans="17:17" s="3" customFormat="1" x14ac:dyDescent="0.2">
      <c r="Q153" s="40"/>
    </row>
    <row r="154" spans="17:17" s="3" customFormat="1" x14ac:dyDescent="0.2">
      <c r="Q154" s="40"/>
    </row>
    <row r="155" spans="17:17" s="3" customFormat="1" x14ac:dyDescent="0.2">
      <c r="Q155" s="40"/>
    </row>
    <row r="156" spans="17:17" s="3" customFormat="1" x14ac:dyDescent="0.2">
      <c r="Q156" s="40"/>
    </row>
    <row r="157" spans="17:17" s="3" customFormat="1" x14ac:dyDescent="0.2">
      <c r="Q157" s="40"/>
    </row>
    <row r="158" spans="17:17" s="3" customFormat="1" x14ac:dyDescent="0.2">
      <c r="Q158" s="40"/>
    </row>
    <row r="159" spans="17:17" s="3" customFormat="1" x14ac:dyDescent="0.2">
      <c r="Q159" s="40"/>
    </row>
    <row r="160" spans="17:17" s="3" customFormat="1" x14ac:dyDescent="0.2">
      <c r="Q160" s="40"/>
    </row>
    <row r="161" spans="17:17" s="3" customFormat="1" x14ac:dyDescent="0.2">
      <c r="Q161" s="40"/>
    </row>
    <row r="162" spans="17:17" s="3" customFormat="1" x14ac:dyDescent="0.2">
      <c r="Q162" s="40"/>
    </row>
    <row r="163" spans="17:17" s="3" customFormat="1" x14ac:dyDescent="0.2">
      <c r="Q163" s="40"/>
    </row>
    <row r="164" spans="17:17" s="3" customFormat="1" x14ac:dyDescent="0.2">
      <c r="Q164" s="40"/>
    </row>
    <row r="165" spans="17:17" s="3" customFormat="1" x14ac:dyDescent="0.2">
      <c r="Q165" s="40"/>
    </row>
    <row r="166" spans="17:17" s="3" customFormat="1" x14ac:dyDescent="0.2">
      <c r="Q166" s="40"/>
    </row>
    <row r="167" spans="17:17" s="3" customFormat="1" x14ac:dyDescent="0.2">
      <c r="Q167" s="40"/>
    </row>
    <row r="168" spans="17:17" s="3" customFormat="1" x14ac:dyDescent="0.2">
      <c r="Q168" s="40"/>
    </row>
    <row r="169" spans="17:17" s="3" customFormat="1" x14ac:dyDescent="0.2">
      <c r="Q169" s="40"/>
    </row>
    <row r="170" spans="17:17" s="3" customFormat="1" x14ac:dyDescent="0.2">
      <c r="Q170" s="40"/>
    </row>
    <row r="171" spans="17:17" s="3" customFormat="1" x14ac:dyDescent="0.2">
      <c r="Q171" s="40"/>
    </row>
    <row r="172" spans="17:17" s="3" customFormat="1" x14ac:dyDescent="0.2">
      <c r="Q172" s="40"/>
    </row>
    <row r="173" spans="17:17" s="3" customFormat="1" x14ac:dyDescent="0.2">
      <c r="Q173" s="40"/>
    </row>
    <row r="174" spans="17:17" s="3" customFormat="1" x14ac:dyDescent="0.2">
      <c r="Q174" s="40"/>
    </row>
    <row r="175" spans="17:17" s="3" customFormat="1" x14ac:dyDescent="0.2">
      <c r="Q175" s="40"/>
    </row>
    <row r="176" spans="17:17" s="3" customFormat="1" x14ac:dyDescent="0.2">
      <c r="Q176" s="40"/>
    </row>
    <row r="177" spans="1:18" s="3" customFormat="1" x14ac:dyDescent="0.2">
      <c r="Q177" s="40"/>
    </row>
    <row r="178" spans="1:18" x14ac:dyDescent="0.2">
      <c r="A178" s="3"/>
      <c r="B178" s="3"/>
      <c r="C178" s="3"/>
      <c r="D178" s="3"/>
      <c r="E178" s="3"/>
      <c r="F178" s="3"/>
      <c r="G178" s="3"/>
      <c r="H178" s="3"/>
      <c r="I178" s="3"/>
      <c r="J178" s="3"/>
      <c r="K178" s="3"/>
      <c r="L178" s="3"/>
      <c r="M178" s="3"/>
      <c r="N178" s="3"/>
      <c r="O178" s="3"/>
      <c r="P178" s="3"/>
      <c r="Q178" s="40"/>
      <c r="R178" s="3"/>
    </row>
    <row r="179" spans="1:18" x14ac:dyDescent="0.2">
      <c r="A179" s="3"/>
      <c r="B179" s="3"/>
      <c r="C179" s="3"/>
      <c r="D179" s="3"/>
      <c r="E179" s="3"/>
      <c r="F179" s="3"/>
      <c r="G179" s="3"/>
      <c r="H179" s="3"/>
      <c r="I179" s="3"/>
      <c r="J179" s="3"/>
      <c r="K179" s="3"/>
      <c r="L179" s="3"/>
      <c r="M179" s="3"/>
      <c r="N179" s="3"/>
      <c r="O179" s="3"/>
      <c r="P179" s="3"/>
      <c r="Q179" s="40"/>
      <c r="R179" s="3"/>
    </row>
  </sheetData>
  <mergeCells count="55">
    <mergeCell ref="A45:H45"/>
    <mergeCell ref="A46:H46"/>
    <mergeCell ref="D50:E50"/>
    <mergeCell ref="E32:F32"/>
    <mergeCell ref="A38:H38"/>
    <mergeCell ref="A39:B39"/>
    <mergeCell ref="A40:H40"/>
    <mergeCell ref="A41:H41"/>
    <mergeCell ref="A42:H42"/>
    <mergeCell ref="A43:H43"/>
    <mergeCell ref="A44:H44"/>
    <mergeCell ref="A1:C1"/>
    <mergeCell ref="D1:E1"/>
    <mergeCell ref="F1:H1"/>
    <mergeCell ref="B3:C3"/>
    <mergeCell ref="E3:H3"/>
    <mergeCell ref="C6:E6"/>
    <mergeCell ref="F6:G6"/>
    <mergeCell ref="C7:E7"/>
    <mergeCell ref="B4:H4"/>
    <mergeCell ref="B2:H2"/>
    <mergeCell ref="B5:H5"/>
    <mergeCell ref="I6:J6"/>
    <mergeCell ref="M6:N6"/>
    <mergeCell ref="Q6:R6"/>
    <mergeCell ref="K6:L6"/>
    <mergeCell ref="O6:P6"/>
    <mergeCell ref="D27:G27"/>
    <mergeCell ref="E28:F28"/>
    <mergeCell ref="E29:F29"/>
    <mergeCell ref="E30:F30"/>
    <mergeCell ref="E31:F31"/>
    <mergeCell ref="AB111:AC111"/>
    <mergeCell ref="AD111:AE111"/>
    <mergeCell ref="AF111:AG111"/>
    <mergeCell ref="C63:H63"/>
    <mergeCell ref="C64:H64"/>
    <mergeCell ref="C65:H65"/>
    <mergeCell ref="X111:Y111"/>
    <mergeCell ref="A70:R70"/>
    <mergeCell ref="A75:C75"/>
    <mergeCell ref="Z111:AA111"/>
    <mergeCell ref="C62:H62"/>
    <mergeCell ref="A49:H49"/>
    <mergeCell ref="A57:H57"/>
    <mergeCell ref="A58:H58"/>
    <mergeCell ref="A59:H59"/>
    <mergeCell ref="A60:H60"/>
    <mergeCell ref="A61:H61"/>
    <mergeCell ref="F56:G56"/>
    <mergeCell ref="A55:H55"/>
    <mergeCell ref="D51:E51"/>
    <mergeCell ref="D52:E52"/>
    <mergeCell ref="D54:E54"/>
    <mergeCell ref="B56:D56"/>
  </mergeCells>
  <conditionalFormatting sqref="E9:F9">
    <cfRule type="expression" dxfId="19" priority="10">
      <formula>C8=12</formula>
    </cfRule>
  </conditionalFormatting>
  <conditionalFormatting sqref="E11:F11">
    <cfRule type="expression" dxfId="18" priority="9">
      <formula>C10=12</formula>
    </cfRule>
  </conditionalFormatting>
  <conditionalFormatting sqref="E13:F13">
    <cfRule type="expression" dxfId="17" priority="8">
      <formula>C12=12</formula>
    </cfRule>
  </conditionalFormatting>
  <conditionalFormatting sqref="E15:F15">
    <cfRule type="expression" dxfId="16" priority="7">
      <formula>C14=12</formula>
    </cfRule>
  </conditionalFormatting>
  <conditionalFormatting sqref="E17:F17">
    <cfRule type="expression" dxfId="15" priority="6">
      <formula>C16=12</formula>
    </cfRule>
  </conditionalFormatting>
  <conditionalFormatting sqref="G9">
    <cfRule type="expression" dxfId="14" priority="5">
      <formula>C8=12</formula>
    </cfRule>
  </conditionalFormatting>
  <conditionalFormatting sqref="G11">
    <cfRule type="expression" dxfId="13" priority="4">
      <formula>C10=12</formula>
    </cfRule>
  </conditionalFormatting>
  <conditionalFormatting sqref="G13">
    <cfRule type="expression" dxfId="12" priority="3">
      <formula>C12=12</formula>
    </cfRule>
  </conditionalFormatting>
  <conditionalFormatting sqref="G15">
    <cfRule type="expression" dxfId="11" priority="2">
      <formula>C14=12</formula>
    </cfRule>
  </conditionalFormatting>
  <conditionalFormatting sqref="G17">
    <cfRule type="expression" dxfId="10" priority="1">
      <formula>C16=12</formula>
    </cfRule>
  </conditionalFormatting>
  <dataValidations count="2">
    <dataValidation type="list" allowBlank="1" showInputMessage="1" showErrorMessage="1" sqref="E18:E21" xr:uid="{00000000-0002-0000-0300-000000000000}">
      <formula1>"NonCL, Class"</formula1>
    </dataValidation>
    <dataValidation type="list" allowBlank="1" showInputMessage="1" showErrorMessage="1" errorTitle="Appointment length" error="Please enter 9 (academic appointment) or 12 (calendar year appointment)." sqref="C8 C10 C12 C14 C16 C18:C21" xr:uid="{00000000-0002-0000-0300-000001000000}">
      <formula1>"9, 12"</formula1>
    </dataValidation>
  </dataValidations>
  <printOptions horizontalCentered="1"/>
  <pageMargins left="0.75" right="0.75" top="1" bottom="1" header="0.5" footer="0.5"/>
  <pageSetup scale="5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D179"/>
  <sheetViews>
    <sheetView tabSelected="1" zoomScale="120" zoomScaleNormal="120" workbookViewId="0">
      <selection activeCell="H71" sqref="H71"/>
    </sheetView>
  </sheetViews>
  <sheetFormatPr defaultRowHeight="12.75" x14ac:dyDescent="0.2"/>
  <cols>
    <col min="1" max="1" width="27.28515625" customWidth="1"/>
    <col min="2" max="2" width="11.85546875" customWidth="1"/>
    <col min="3" max="3" width="6.85546875" customWidth="1"/>
    <col min="4" max="4" width="3.5703125" customWidth="1"/>
    <col min="5" max="5" width="5.5703125" customWidth="1"/>
    <col min="6" max="6" width="6.42578125" customWidth="1"/>
    <col min="7" max="8" width="5.42578125" customWidth="1"/>
    <col min="9" max="18" width="9.140625" customWidth="1"/>
    <col min="19" max="19" width="9.140625" style="1" customWidth="1"/>
    <col min="20" max="20" width="9.140625" customWidth="1"/>
    <col min="22" max="22" width="19.85546875" customWidth="1"/>
    <col min="23" max="23" width="11.28515625" bestFit="1" customWidth="1"/>
    <col min="25" max="25" width="11.28515625" bestFit="1" customWidth="1"/>
    <col min="26" max="26" width="11.7109375" customWidth="1"/>
    <col min="27" max="27" width="10.42578125" customWidth="1"/>
  </cols>
  <sheetData>
    <row r="1" spans="1:25" ht="18" customHeight="1" x14ac:dyDescent="0.2">
      <c r="A1" s="163" t="s">
        <v>99</v>
      </c>
      <c r="B1" s="164"/>
      <c r="C1" s="164"/>
      <c r="D1" s="165" t="s">
        <v>1</v>
      </c>
      <c r="E1" s="165"/>
      <c r="F1" s="166"/>
      <c r="G1" s="166"/>
      <c r="H1" s="167"/>
      <c r="I1" s="125" t="s">
        <v>2</v>
      </c>
      <c r="J1" s="126"/>
      <c r="K1" s="6"/>
      <c r="L1" s="139"/>
      <c r="M1" s="8"/>
      <c r="U1" s="8"/>
      <c r="V1" s="31" t="s">
        <v>3</v>
      </c>
      <c r="W1" s="27"/>
      <c r="X1" s="139"/>
      <c r="Y1" s="15"/>
    </row>
    <row r="2" spans="1:25" ht="13.5" customHeight="1" x14ac:dyDescent="0.2">
      <c r="A2" s="14" t="s">
        <v>4</v>
      </c>
      <c r="B2" s="173"/>
      <c r="C2" s="174"/>
      <c r="D2" s="174"/>
      <c r="E2" s="174"/>
      <c r="F2" s="174"/>
      <c r="G2" s="174"/>
      <c r="H2" s="175"/>
      <c r="I2" s="125" t="s">
        <v>6</v>
      </c>
      <c r="J2" s="127"/>
      <c r="K2" s="1"/>
      <c r="M2" s="8"/>
      <c r="U2" s="8"/>
      <c r="V2" s="121" t="s">
        <v>7</v>
      </c>
      <c r="W2" s="8"/>
      <c r="X2" s="140"/>
      <c r="Y2" s="15"/>
    </row>
    <row r="3" spans="1:25" ht="13.5" customHeight="1" x14ac:dyDescent="0.2">
      <c r="A3" s="14" t="s">
        <v>8</v>
      </c>
      <c r="B3" s="168"/>
      <c r="C3" s="169"/>
      <c r="D3" s="138" t="s">
        <v>9</v>
      </c>
      <c r="E3" s="171"/>
      <c r="F3" s="171"/>
      <c r="G3" s="171"/>
      <c r="H3" s="172"/>
      <c r="I3" s="125" t="s">
        <v>10</v>
      </c>
      <c r="J3" s="126"/>
      <c r="K3" s="139"/>
      <c r="L3" s="139"/>
      <c r="V3" s="31" t="s">
        <v>11</v>
      </c>
      <c r="W3" s="17"/>
      <c r="X3" s="140"/>
    </row>
    <row r="4" spans="1:25" ht="13.5" customHeight="1" x14ac:dyDescent="0.2">
      <c r="A4" s="14" t="s">
        <v>12</v>
      </c>
      <c r="B4" s="176"/>
      <c r="C4" s="177"/>
      <c r="D4" s="177"/>
      <c r="E4" s="177"/>
      <c r="F4" s="177"/>
      <c r="G4" s="177"/>
      <c r="H4" s="178"/>
      <c r="I4" s="125" t="s">
        <v>13</v>
      </c>
      <c r="J4" s="128"/>
      <c r="K4" s="139"/>
      <c r="N4" s="8"/>
      <c r="O4" s="8"/>
      <c r="P4" s="8"/>
      <c r="Q4" s="8"/>
      <c r="R4" s="8"/>
      <c r="S4" s="139"/>
      <c r="V4" s="31" t="s">
        <v>14</v>
      </c>
    </row>
    <row r="5" spans="1:25" ht="13.5" customHeight="1" thickBot="1" x14ac:dyDescent="0.25">
      <c r="A5" s="52" t="s">
        <v>15</v>
      </c>
      <c r="B5" s="179"/>
      <c r="C5" s="180"/>
      <c r="D5" s="180"/>
      <c r="E5" s="180"/>
      <c r="F5" s="180"/>
      <c r="G5" s="180"/>
      <c r="H5" s="181"/>
      <c r="I5" s="129" t="s">
        <v>16</v>
      </c>
      <c r="J5" s="130"/>
      <c r="K5" s="139"/>
      <c r="N5" s="8"/>
      <c r="O5" s="8"/>
      <c r="P5" s="8"/>
      <c r="Q5" s="8"/>
      <c r="R5" s="8"/>
      <c r="S5" s="139"/>
      <c r="V5" s="31" t="s">
        <v>17</v>
      </c>
    </row>
    <row r="6" spans="1:25" s="3" customFormat="1" ht="13.5" customHeight="1" thickBot="1" x14ac:dyDescent="0.25">
      <c r="A6" s="139"/>
      <c r="B6" s="136"/>
      <c r="C6" s="187" t="s">
        <v>18</v>
      </c>
      <c r="D6" s="188"/>
      <c r="E6" s="188"/>
      <c r="F6" s="187" t="s">
        <v>19</v>
      </c>
      <c r="G6" s="189"/>
      <c r="H6" s="102" t="s">
        <v>20</v>
      </c>
      <c r="I6" s="184" t="s">
        <v>21</v>
      </c>
      <c r="J6" s="184"/>
      <c r="K6" s="184" t="s">
        <v>98</v>
      </c>
      <c r="L6" s="184"/>
      <c r="M6" s="184" t="s">
        <v>100</v>
      </c>
      <c r="N6" s="184"/>
      <c r="O6" s="184" t="s">
        <v>104</v>
      </c>
      <c r="P6" s="184"/>
      <c r="Q6" s="184" t="s">
        <v>111</v>
      </c>
      <c r="R6" s="184"/>
      <c r="S6" s="182" t="s">
        <v>22</v>
      </c>
      <c r="T6" s="183"/>
      <c r="U6" s="22"/>
      <c r="V6" s="122" t="s">
        <v>23</v>
      </c>
      <c r="Y6"/>
    </row>
    <row r="7" spans="1:25" s="3" customFormat="1" ht="13.5" customHeight="1" thickBot="1" x14ac:dyDescent="0.25">
      <c r="A7" s="139" t="s">
        <v>24</v>
      </c>
      <c r="B7" s="137" t="s">
        <v>25</v>
      </c>
      <c r="C7" s="190" t="s">
        <v>26</v>
      </c>
      <c r="D7" s="191"/>
      <c r="E7" s="191"/>
      <c r="F7" s="137" t="s">
        <v>27</v>
      </c>
      <c r="G7" s="20" t="s">
        <v>28</v>
      </c>
      <c r="H7" s="103" t="s">
        <v>29</v>
      </c>
      <c r="I7" s="43" t="s">
        <v>30</v>
      </c>
      <c r="J7" s="43" t="s">
        <v>112</v>
      </c>
      <c r="K7" s="43" t="s">
        <v>30</v>
      </c>
      <c r="L7" s="43" t="s">
        <v>112</v>
      </c>
      <c r="M7" s="43" t="s">
        <v>30</v>
      </c>
      <c r="N7" s="43" t="s">
        <v>112</v>
      </c>
      <c r="O7" s="43" t="s">
        <v>30</v>
      </c>
      <c r="P7" s="43" t="s">
        <v>112</v>
      </c>
      <c r="Q7" s="43" t="s">
        <v>30</v>
      </c>
      <c r="R7" s="43" t="s">
        <v>112</v>
      </c>
      <c r="S7" s="43" t="s">
        <v>30</v>
      </c>
      <c r="T7" s="43" t="s">
        <v>112</v>
      </c>
    </row>
    <row r="8" spans="1:25" s="3" customFormat="1" ht="13.5" customHeight="1" thickTop="1" x14ac:dyDescent="0.2">
      <c r="A8" s="139" t="str">
        <f>IF(B4=0,"PI",B4)</f>
        <v>PI</v>
      </c>
      <c r="B8" s="89">
        <v>0</v>
      </c>
      <c r="C8" s="68">
        <v>12</v>
      </c>
      <c r="D8" s="8" t="s">
        <v>32</v>
      </c>
      <c r="E8" s="49" t="s">
        <v>33</v>
      </c>
      <c r="F8" s="131">
        <v>0</v>
      </c>
      <c r="G8" s="23"/>
      <c r="H8" s="104">
        <v>0</v>
      </c>
      <c r="I8" s="10">
        <f>$B8*$F8</f>
        <v>0</v>
      </c>
      <c r="J8" s="10">
        <f>$B8*$H8</f>
        <v>0</v>
      </c>
      <c r="K8" s="10">
        <f t="shared" ref="K8:R8" si="0">TRUNC(ROUND(I8*1.03,0),0)</f>
        <v>0</v>
      </c>
      <c r="L8" s="10">
        <f t="shared" si="0"/>
        <v>0</v>
      </c>
      <c r="M8" s="10">
        <f t="shared" si="0"/>
        <v>0</v>
      </c>
      <c r="N8" s="10">
        <f t="shared" si="0"/>
        <v>0</v>
      </c>
      <c r="O8" s="10">
        <f t="shared" si="0"/>
        <v>0</v>
      </c>
      <c r="P8" s="10">
        <f t="shared" si="0"/>
        <v>0</v>
      </c>
      <c r="Q8" s="10">
        <f t="shared" si="0"/>
        <v>0</v>
      </c>
      <c r="R8" s="10">
        <f t="shared" si="0"/>
        <v>0</v>
      </c>
      <c r="S8" s="10">
        <f>SUM($I8,$K8,$M8,$O8,$Q8)</f>
        <v>0</v>
      </c>
      <c r="T8" s="10">
        <f>SUM($J8,$L8,$N8,$P8,$R8)</f>
        <v>0</v>
      </c>
      <c r="V8" s="59" t="s">
        <v>34</v>
      </c>
      <c r="W8" s="60"/>
      <c r="X8" s="92"/>
      <c r="Y8" s="98"/>
    </row>
    <row r="9" spans="1:25" s="3" customFormat="1" ht="13.5" customHeight="1" x14ac:dyDescent="0.2">
      <c r="A9" s="18"/>
      <c r="B9" s="88"/>
      <c r="C9" s="83"/>
      <c r="D9" s="44"/>
      <c r="E9" s="57" t="str">
        <f>IF(C8=9,"Sum","")</f>
        <v/>
      </c>
      <c r="F9" s="132"/>
      <c r="G9" s="57"/>
      <c r="H9" s="105">
        <v>0</v>
      </c>
      <c r="I9" s="10">
        <f t="shared" ref="I9:I20" si="1">$B9*$F9</f>
        <v>0</v>
      </c>
      <c r="J9" s="10">
        <f t="shared" ref="J9:J21" si="2">$B9*$H9</f>
        <v>0</v>
      </c>
      <c r="K9" s="10">
        <f t="shared" ref="K9:L25" si="3">TRUNC(ROUND(I9*1.03,0),0)</f>
        <v>0</v>
      </c>
      <c r="L9" s="10">
        <f t="shared" si="3"/>
        <v>0</v>
      </c>
      <c r="M9" s="10">
        <f t="shared" ref="M9:N25" si="4">TRUNC(ROUND(K9*1.03,0),0)</f>
        <v>0</v>
      </c>
      <c r="N9" s="10">
        <f t="shared" si="4"/>
        <v>0</v>
      </c>
      <c r="O9" s="10">
        <f t="shared" ref="O9:P25" si="5">TRUNC(ROUND(M9*1.03,0),0)</f>
        <v>0</v>
      </c>
      <c r="P9" s="10">
        <f t="shared" si="5"/>
        <v>0</v>
      </c>
      <c r="Q9" s="10">
        <f t="shared" ref="Q9:R25" si="6">TRUNC(ROUND(O9*1.03,0),0)</f>
        <v>0</v>
      </c>
      <c r="R9" s="10">
        <f t="shared" si="6"/>
        <v>0</v>
      </c>
      <c r="S9" s="10">
        <f t="shared" ref="S9:S26" si="7">SUM($I9,$K9,$M9,$O9,$Q9)</f>
        <v>0</v>
      </c>
      <c r="T9" s="10">
        <f t="shared" ref="T9:T26" si="8">SUM($J9,$L9,$N9,$P9,$R9)</f>
        <v>0</v>
      </c>
      <c r="V9" s="61"/>
      <c r="W9" s="62"/>
      <c r="X9" s="93"/>
      <c r="Y9" s="99"/>
    </row>
    <row r="10" spans="1:25" s="3" customFormat="1" ht="13.5" customHeight="1" x14ac:dyDescent="0.2">
      <c r="A10" s="139" t="s">
        <v>35</v>
      </c>
      <c r="B10" s="90">
        <v>0</v>
      </c>
      <c r="C10" s="69">
        <v>12</v>
      </c>
      <c r="D10" s="8" t="s">
        <v>32</v>
      </c>
      <c r="E10" s="49" t="s">
        <v>33</v>
      </c>
      <c r="F10" s="131">
        <v>0</v>
      </c>
      <c r="G10" s="23"/>
      <c r="H10" s="106">
        <v>0</v>
      </c>
      <c r="I10" s="10">
        <f t="shared" si="1"/>
        <v>0</v>
      </c>
      <c r="J10" s="10">
        <f t="shared" si="2"/>
        <v>0</v>
      </c>
      <c r="K10" s="10">
        <f t="shared" si="3"/>
        <v>0</v>
      </c>
      <c r="L10" s="10">
        <f t="shared" si="3"/>
        <v>0</v>
      </c>
      <c r="M10" s="10">
        <f t="shared" si="4"/>
        <v>0</v>
      </c>
      <c r="N10" s="10">
        <f t="shared" si="4"/>
        <v>0</v>
      </c>
      <c r="O10" s="10">
        <f t="shared" si="5"/>
        <v>0</v>
      </c>
      <c r="P10" s="10">
        <f t="shared" si="5"/>
        <v>0</v>
      </c>
      <c r="Q10" s="10">
        <f t="shared" si="6"/>
        <v>0</v>
      </c>
      <c r="R10" s="10">
        <f t="shared" si="6"/>
        <v>0</v>
      </c>
      <c r="S10" s="10">
        <f t="shared" si="7"/>
        <v>0</v>
      </c>
      <c r="T10" s="10">
        <f t="shared" si="8"/>
        <v>0</v>
      </c>
      <c r="V10" s="63" t="s">
        <v>36</v>
      </c>
      <c r="W10" s="64"/>
      <c r="X10" s="94"/>
      <c r="Y10" s="99"/>
    </row>
    <row r="11" spans="1:25" s="3" customFormat="1" ht="13.5" customHeight="1" x14ac:dyDescent="0.2">
      <c r="A11" s="18"/>
      <c r="B11" s="88"/>
      <c r="C11" s="50"/>
      <c r="D11" s="44"/>
      <c r="E11" s="57" t="str">
        <f>IF(C10=9,"Sum","")</f>
        <v/>
      </c>
      <c r="F11" s="132"/>
      <c r="G11" s="57"/>
      <c r="H11" s="105">
        <v>0</v>
      </c>
      <c r="I11" s="10">
        <f t="shared" si="1"/>
        <v>0</v>
      </c>
      <c r="J11" s="10">
        <f t="shared" si="2"/>
        <v>0</v>
      </c>
      <c r="K11" s="10">
        <f t="shared" si="3"/>
        <v>0</v>
      </c>
      <c r="L11" s="10">
        <f t="shared" si="3"/>
        <v>0</v>
      </c>
      <c r="M11" s="10">
        <f t="shared" si="4"/>
        <v>0</v>
      </c>
      <c r="N11" s="10">
        <f t="shared" si="4"/>
        <v>0</v>
      </c>
      <c r="O11" s="10">
        <f t="shared" si="5"/>
        <v>0</v>
      </c>
      <c r="P11" s="10">
        <f t="shared" si="5"/>
        <v>0</v>
      </c>
      <c r="Q11" s="10">
        <f t="shared" si="6"/>
        <v>0</v>
      </c>
      <c r="R11" s="10">
        <f t="shared" si="6"/>
        <v>0</v>
      </c>
      <c r="S11" s="10">
        <f t="shared" si="7"/>
        <v>0</v>
      </c>
      <c r="T11" s="10">
        <f t="shared" si="8"/>
        <v>0</v>
      </c>
      <c r="V11" s="65"/>
      <c r="W11" s="66"/>
      <c r="X11" s="101"/>
      <c r="Y11" s="99"/>
    </row>
    <row r="12" spans="1:25" s="3" customFormat="1" ht="13.5" customHeight="1" thickBot="1" x14ac:dyDescent="0.25">
      <c r="A12" s="139" t="s">
        <v>35</v>
      </c>
      <c r="B12" s="90"/>
      <c r="C12" s="69">
        <v>12</v>
      </c>
      <c r="D12" s="8" t="s">
        <v>32</v>
      </c>
      <c r="E12" s="49" t="s">
        <v>33</v>
      </c>
      <c r="F12" s="131"/>
      <c r="G12" s="23"/>
      <c r="H12" s="106">
        <v>0</v>
      </c>
      <c r="I12" s="10">
        <f>$B12*$F12</f>
        <v>0</v>
      </c>
      <c r="J12" s="10">
        <f t="shared" si="2"/>
        <v>0</v>
      </c>
      <c r="K12" s="10">
        <f t="shared" si="3"/>
        <v>0</v>
      </c>
      <c r="L12" s="10">
        <f t="shared" si="3"/>
        <v>0</v>
      </c>
      <c r="M12" s="10">
        <f t="shared" si="4"/>
        <v>0</v>
      </c>
      <c r="N12" s="10">
        <f t="shared" si="4"/>
        <v>0</v>
      </c>
      <c r="O12" s="10">
        <f t="shared" si="5"/>
        <v>0</v>
      </c>
      <c r="P12" s="10">
        <f t="shared" si="5"/>
        <v>0</v>
      </c>
      <c r="Q12" s="10">
        <f t="shared" si="6"/>
        <v>0</v>
      </c>
      <c r="R12" s="10">
        <f t="shared" si="6"/>
        <v>0</v>
      </c>
      <c r="S12" s="10">
        <f>SUM($I12,$K12,$M12,$O12,$Q12)</f>
        <v>0</v>
      </c>
      <c r="T12" s="10">
        <f t="shared" si="8"/>
        <v>0</v>
      </c>
      <c r="V12" s="67"/>
      <c r="W12" s="119"/>
      <c r="X12" s="120"/>
      <c r="Y12" s="99"/>
    </row>
    <row r="13" spans="1:25" s="3" customFormat="1" ht="13.5" customHeight="1" thickTop="1" x14ac:dyDescent="0.2">
      <c r="A13" s="18"/>
      <c r="B13" s="88"/>
      <c r="C13" s="28"/>
      <c r="D13" s="24"/>
      <c r="E13" s="57" t="str">
        <f>IF(C12=9,"Sum","")</f>
        <v/>
      </c>
      <c r="F13" s="132"/>
      <c r="G13" s="57"/>
      <c r="H13" s="105">
        <v>0</v>
      </c>
      <c r="I13" s="10">
        <f t="shared" si="1"/>
        <v>0</v>
      </c>
      <c r="J13" s="10">
        <f t="shared" si="2"/>
        <v>0</v>
      </c>
      <c r="K13" s="10">
        <f t="shared" si="3"/>
        <v>0</v>
      </c>
      <c r="L13" s="10">
        <f t="shared" si="3"/>
        <v>0</v>
      </c>
      <c r="M13" s="10">
        <f t="shared" si="4"/>
        <v>0</v>
      </c>
      <c r="N13" s="10">
        <f t="shared" si="4"/>
        <v>0</v>
      </c>
      <c r="O13" s="10">
        <f t="shared" si="5"/>
        <v>0</v>
      </c>
      <c r="P13" s="10">
        <f t="shared" si="5"/>
        <v>0</v>
      </c>
      <c r="Q13" s="10">
        <f t="shared" si="6"/>
        <v>0</v>
      </c>
      <c r="R13" s="10">
        <f t="shared" si="6"/>
        <v>0</v>
      </c>
      <c r="S13" s="10">
        <f t="shared" si="7"/>
        <v>0</v>
      </c>
      <c r="T13" s="10">
        <f t="shared" si="8"/>
        <v>0</v>
      </c>
      <c r="Y13" s="100"/>
    </row>
    <row r="14" spans="1:25" s="3" customFormat="1" ht="13.5" customHeight="1" x14ac:dyDescent="0.2">
      <c r="A14" s="139" t="s">
        <v>35</v>
      </c>
      <c r="B14" s="90"/>
      <c r="C14" s="69">
        <v>12</v>
      </c>
      <c r="D14" s="8" t="s">
        <v>32</v>
      </c>
      <c r="E14" s="49" t="s">
        <v>33</v>
      </c>
      <c r="F14" s="131"/>
      <c r="G14" s="23"/>
      <c r="H14" s="106">
        <v>0</v>
      </c>
      <c r="I14" s="10">
        <f>$B14*$F14</f>
        <v>0</v>
      </c>
      <c r="J14" s="10">
        <f t="shared" si="2"/>
        <v>0</v>
      </c>
      <c r="K14" s="10">
        <f t="shared" si="3"/>
        <v>0</v>
      </c>
      <c r="L14" s="10">
        <f t="shared" si="3"/>
        <v>0</v>
      </c>
      <c r="M14" s="10">
        <f t="shared" si="4"/>
        <v>0</v>
      </c>
      <c r="N14" s="10">
        <f t="shared" si="4"/>
        <v>0</v>
      </c>
      <c r="O14" s="10">
        <f t="shared" si="5"/>
        <v>0</v>
      </c>
      <c r="P14" s="10">
        <f t="shared" si="5"/>
        <v>0</v>
      </c>
      <c r="Q14" s="10">
        <f t="shared" si="6"/>
        <v>0</v>
      </c>
      <c r="R14" s="10">
        <f t="shared" si="6"/>
        <v>0</v>
      </c>
      <c r="S14" s="10">
        <f t="shared" si="7"/>
        <v>0</v>
      </c>
      <c r="T14" s="10">
        <f t="shared" si="8"/>
        <v>0</v>
      </c>
    </row>
    <row r="15" spans="1:25" s="3" customFormat="1" ht="13.5" customHeight="1" x14ac:dyDescent="0.2">
      <c r="A15" s="18"/>
      <c r="B15" s="88"/>
      <c r="C15" s="28"/>
      <c r="D15" s="24"/>
      <c r="E15" s="57" t="str">
        <f>IF(C14=9,"Sum","")</f>
        <v/>
      </c>
      <c r="F15" s="132"/>
      <c r="G15" s="57"/>
      <c r="H15" s="105">
        <v>0</v>
      </c>
      <c r="I15" s="10">
        <f t="shared" si="1"/>
        <v>0</v>
      </c>
      <c r="J15" s="10">
        <f t="shared" si="2"/>
        <v>0</v>
      </c>
      <c r="K15" s="10">
        <f t="shared" si="3"/>
        <v>0</v>
      </c>
      <c r="L15" s="10">
        <f t="shared" si="3"/>
        <v>0</v>
      </c>
      <c r="M15" s="10">
        <f t="shared" si="4"/>
        <v>0</v>
      </c>
      <c r="N15" s="10">
        <f t="shared" si="4"/>
        <v>0</v>
      </c>
      <c r="O15" s="10">
        <f t="shared" si="5"/>
        <v>0</v>
      </c>
      <c r="P15" s="10">
        <f t="shared" si="5"/>
        <v>0</v>
      </c>
      <c r="Q15" s="10">
        <f t="shared" si="6"/>
        <v>0</v>
      </c>
      <c r="R15" s="10">
        <f t="shared" si="6"/>
        <v>0</v>
      </c>
      <c r="S15" s="10">
        <f t="shared" si="7"/>
        <v>0</v>
      </c>
      <c r="T15" s="10">
        <f t="shared" si="8"/>
        <v>0</v>
      </c>
    </row>
    <row r="16" spans="1:25" s="3" customFormat="1" ht="13.5" customHeight="1" x14ac:dyDescent="0.2">
      <c r="A16" s="139" t="s">
        <v>35</v>
      </c>
      <c r="B16" s="90"/>
      <c r="C16" s="69">
        <v>12</v>
      </c>
      <c r="D16" s="8" t="s">
        <v>32</v>
      </c>
      <c r="E16" s="49" t="s">
        <v>33</v>
      </c>
      <c r="F16" s="131"/>
      <c r="G16" s="23"/>
      <c r="H16" s="106">
        <v>0</v>
      </c>
      <c r="I16" s="10">
        <f>$B16*$F16</f>
        <v>0</v>
      </c>
      <c r="J16" s="10">
        <f t="shared" si="2"/>
        <v>0</v>
      </c>
      <c r="K16" s="10">
        <f t="shared" si="3"/>
        <v>0</v>
      </c>
      <c r="L16" s="10">
        <f t="shared" si="3"/>
        <v>0</v>
      </c>
      <c r="M16" s="10">
        <f t="shared" si="4"/>
        <v>0</v>
      </c>
      <c r="N16" s="10">
        <f t="shared" si="4"/>
        <v>0</v>
      </c>
      <c r="O16" s="10">
        <f t="shared" si="5"/>
        <v>0</v>
      </c>
      <c r="P16" s="10">
        <f t="shared" si="5"/>
        <v>0</v>
      </c>
      <c r="Q16" s="10">
        <f t="shared" si="6"/>
        <v>0</v>
      </c>
      <c r="R16" s="10">
        <f t="shared" si="6"/>
        <v>0</v>
      </c>
      <c r="S16" s="10">
        <f t="shared" si="7"/>
        <v>0</v>
      </c>
      <c r="T16" s="10">
        <f t="shared" si="8"/>
        <v>0</v>
      </c>
    </row>
    <row r="17" spans="1:32" s="3" customFormat="1" ht="13.5" customHeight="1" x14ac:dyDescent="0.2">
      <c r="A17" s="18"/>
      <c r="B17" s="88"/>
      <c r="C17" s="28"/>
      <c r="D17" s="24"/>
      <c r="E17" s="57" t="str">
        <f>IF(C16=9,"Sum","")</f>
        <v/>
      </c>
      <c r="F17" s="132"/>
      <c r="G17" s="57"/>
      <c r="H17" s="105">
        <v>0</v>
      </c>
      <c r="I17" s="10">
        <f t="shared" si="1"/>
        <v>0</v>
      </c>
      <c r="J17" s="10">
        <f t="shared" si="2"/>
        <v>0</v>
      </c>
      <c r="K17" s="10">
        <f t="shared" si="3"/>
        <v>0</v>
      </c>
      <c r="L17" s="10">
        <f t="shared" si="3"/>
        <v>0</v>
      </c>
      <c r="M17" s="10">
        <f t="shared" si="4"/>
        <v>0</v>
      </c>
      <c r="N17" s="10">
        <f t="shared" si="4"/>
        <v>0</v>
      </c>
      <c r="O17" s="10">
        <f t="shared" si="5"/>
        <v>0</v>
      </c>
      <c r="P17" s="10">
        <f t="shared" si="5"/>
        <v>0</v>
      </c>
      <c r="Q17" s="10">
        <f t="shared" si="6"/>
        <v>0</v>
      </c>
      <c r="R17" s="10">
        <f t="shared" si="6"/>
        <v>0</v>
      </c>
      <c r="S17" s="10">
        <f t="shared" si="7"/>
        <v>0</v>
      </c>
      <c r="T17" s="10">
        <f t="shared" si="8"/>
        <v>0</v>
      </c>
    </row>
    <row r="18" spans="1:32" s="3" customFormat="1" ht="13.5" customHeight="1" thickBot="1" x14ac:dyDescent="0.25">
      <c r="A18" s="142" t="s">
        <v>37</v>
      </c>
      <c r="B18" s="90"/>
      <c r="C18" s="69">
        <v>12</v>
      </c>
      <c r="D18" s="19" t="s">
        <v>32</v>
      </c>
      <c r="E18" s="57" t="s">
        <v>33</v>
      </c>
      <c r="F18" s="133"/>
      <c r="G18" s="29"/>
      <c r="H18" s="107">
        <v>0</v>
      </c>
      <c r="I18" s="10">
        <f t="shared" si="1"/>
        <v>0</v>
      </c>
      <c r="J18" s="10">
        <f t="shared" si="2"/>
        <v>0</v>
      </c>
      <c r="K18" s="10">
        <f t="shared" ref="K18:R18" si="9">TRUNC(ROUND(I18*1.03,0),0)</f>
        <v>0</v>
      </c>
      <c r="L18" s="10">
        <f t="shared" si="9"/>
        <v>0</v>
      </c>
      <c r="M18" s="10">
        <f t="shared" si="9"/>
        <v>0</v>
      </c>
      <c r="N18" s="10">
        <f t="shared" si="9"/>
        <v>0</v>
      </c>
      <c r="O18" s="10">
        <f t="shared" si="9"/>
        <v>0</v>
      </c>
      <c r="P18" s="10">
        <f t="shared" si="9"/>
        <v>0</v>
      </c>
      <c r="Q18" s="10">
        <f t="shared" si="9"/>
        <v>0</v>
      </c>
      <c r="R18" s="10">
        <f t="shared" si="9"/>
        <v>0</v>
      </c>
      <c r="S18" s="10">
        <f t="shared" si="7"/>
        <v>0</v>
      </c>
      <c r="T18" s="10">
        <f t="shared" si="8"/>
        <v>0</v>
      </c>
      <c r="AE18" s="110"/>
      <c r="AF18" s="111"/>
    </row>
    <row r="19" spans="1:32" s="3" customFormat="1" ht="13.5" customHeight="1" thickTop="1" x14ac:dyDescent="0.2">
      <c r="A19" s="142" t="s">
        <v>38</v>
      </c>
      <c r="B19" s="90"/>
      <c r="C19" s="69">
        <v>12</v>
      </c>
      <c r="D19" s="19" t="s">
        <v>32</v>
      </c>
      <c r="E19" s="57" t="s">
        <v>33</v>
      </c>
      <c r="F19" s="133"/>
      <c r="G19" s="29"/>
      <c r="H19" s="107">
        <v>0</v>
      </c>
      <c r="I19" s="10">
        <f t="shared" si="1"/>
        <v>0</v>
      </c>
      <c r="J19" s="10">
        <f t="shared" si="2"/>
        <v>0</v>
      </c>
      <c r="K19" s="10">
        <f t="shared" si="3"/>
        <v>0</v>
      </c>
      <c r="L19" s="10">
        <f t="shared" si="3"/>
        <v>0</v>
      </c>
      <c r="M19" s="10">
        <f t="shared" si="4"/>
        <v>0</v>
      </c>
      <c r="N19" s="10">
        <f t="shared" si="4"/>
        <v>0</v>
      </c>
      <c r="O19" s="10">
        <f t="shared" si="5"/>
        <v>0</v>
      </c>
      <c r="P19" s="10">
        <f t="shared" si="5"/>
        <v>0</v>
      </c>
      <c r="Q19" s="10">
        <f t="shared" si="6"/>
        <v>0</v>
      </c>
      <c r="R19" s="10">
        <f t="shared" si="6"/>
        <v>0</v>
      </c>
      <c r="S19" s="10">
        <f t="shared" si="7"/>
        <v>0</v>
      </c>
      <c r="T19" s="10">
        <f t="shared" si="8"/>
        <v>0</v>
      </c>
      <c r="V19" s="59" t="s">
        <v>39</v>
      </c>
      <c r="W19" s="60"/>
      <c r="X19" s="92"/>
      <c r="AE19" s="110"/>
      <c r="AF19" s="111"/>
    </row>
    <row r="20" spans="1:32" s="3" customFormat="1" ht="13.5" customHeight="1" x14ac:dyDescent="0.2">
      <c r="A20" s="84" t="s">
        <v>40</v>
      </c>
      <c r="B20" s="90"/>
      <c r="C20" s="69">
        <v>12</v>
      </c>
      <c r="D20" s="85" t="s">
        <v>32</v>
      </c>
      <c r="E20" s="49" t="s">
        <v>33</v>
      </c>
      <c r="F20" s="134"/>
      <c r="G20" s="86"/>
      <c r="H20" s="107">
        <v>0</v>
      </c>
      <c r="I20" s="10">
        <f t="shared" si="1"/>
        <v>0</v>
      </c>
      <c r="J20" s="10">
        <f t="shared" si="2"/>
        <v>0</v>
      </c>
      <c r="K20" s="10">
        <f t="shared" si="3"/>
        <v>0</v>
      </c>
      <c r="L20" s="10">
        <f t="shared" si="3"/>
        <v>0</v>
      </c>
      <c r="M20" s="10">
        <f t="shared" si="4"/>
        <v>0</v>
      </c>
      <c r="N20" s="10">
        <f t="shared" si="4"/>
        <v>0</v>
      </c>
      <c r="O20" s="10">
        <f t="shared" si="5"/>
        <v>0</v>
      </c>
      <c r="P20" s="10">
        <f t="shared" si="5"/>
        <v>0</v>
      </c>
      <c r="Q20" s="10">
        <f t="shared" si="6"/>
        <v>0</v>
      </c>
      <c r="R20" s="10">
        <f t="shared" si="6"/>
        <v>0</v>
      </c>
      <c r="S20" s="10">
        <f t="shared" si="7"/>
        <v>0</v>
      </c>
      <c r="T20" s="10">
        <f t="shared" si="8"/>
        <v>0</v>
      </c>
      <c r="V20" s="61"/>
      <c r="W20" s="62"/>
      <c r="X20" s="93"/>
      <c r="AC20" s="39"/>
      <c r="AE20" s="110"/>
    </row>
    <row r="21" spans="1:32" s="3" customFormat="1" ht="13.5" customHeight="1" thickBot="1" x14ac:dyDescent="0.25">
      <c r="A21" s="33" t="s">
        <v>41</v>
      </c>
      <c r="B21" s="91"/>
      <c r="C21" s="70">
        <v>12</v>
      </c>
      <c r="D21" s="45" t="s">
        <v>32</v>
      </c>
      <c r="E21" s="87" t="s">
        <v>33</v>
      </c>
      <c r="F21" s="135"/>
      <c r="G21" s="51"/>
      <c r="H21" s="106">
        <v>0</v>
      </c>
      <c r="I21" s="10">
        <f>$B21*$F21</f>
        <v>0</v>
      </c>
      <c r="J21" s="10">
        <f t="shared" si="2"/>
        <v>0</v>
      </c>
      <c r="K21" s="10">
        <f t="shared" si="3"/>
        <v>0</v>
      </c>
      <c r="L21" s="10">
        <f t="shared" si="3"/>
        <v>0</v>
      </c>
      <c r="M21" s="10">
        <f t="shared" si="4"/>
        <v>0</v>
      </c>
      <c r="N21" s="10">
        <f t="shared" si="4"/>
        <v>0</v>
      </c>
      <c r="O21" s="10">
        <f t="shared" si="5"/>
        <v>0</v>
      </c>
      <c r="P21" s="10">
        <f t="shared" si="5"/>
        <v>0</v>
      </c>
      <c r="Q21" s="10">
        <f t="shared" si="6"/>
        <v>0</v>
      </c>
      <c r="R21" s="10">
        <f t="shared" si="6"/>
        <v>0</v>
      </c>
      <c r="S21" s="10">
        <f t="shared" si="7"/>
        <v>0</v>
      </c>
      <c r="T21" s="10">
        <f t="shared" si="8"/>
        <v>0</v>
      </c>
      <c r="V21" s="63" t="str">
        <f>V10</f>
        <v>Start date on or after:</v>
      </c>
      <c r="W21" s="64"/>
      <c r="X21" s="117">
        <v>45474</v>
      </c>
      <c r="AE21" s="110"/>
    </row>
    <row r="22" spans="1:32" s="3" customFormat="1" ht="13.5" customHeight="1" x14ac:dyDescent="0.2">
      <c r="A22" s="139" t="s">
        <v>42</v>
      </c>
      <c r="B22" s="13"/>
      <c r="C22" s="37"/>
      <c r="D22" s="35"/>
      <c r="E22" s="71"/>
      <c r="F22" s="30" t="s">
        <v>43</v>
      </c>
      <c r="G22" s="77"/>
      <c r="H22" s="108">
        <v>0</v>
      </c>
      <c r="I22" s="10">
        <f>TRUNC(ROUND($D22*$E22*$G22*(1-$H22),0),0)</f>
        <v>0</v>
      </c>
      <c r="J22" s="10">
        <f>TRUNC(ROUND($D22*$E22*$G22*$H22,0),0)</f>
        <v>0</v>
      </c>
      <c r="K22" s="10">
        <f t="shared" si="3"/>
        <v>0</v>
      </c>
      <c r="L22" s="10">
        <f t="shared" si="3"/>
        <v>0</v>
      </c>
      <c r="M22" s="10">
        <f t="shared" si="4"/>
        <v>0</v>
      </c>
      <c r="N22" s="10">
        <f t="shared" si="4"/>
        <v>0</v>
      </c>
      <c r="O22" s="10">
        <f t="shared" si="5"/>
        <v>0</v>
      </c>
      <c r="P22" s="10">
        <f t="shared" si="5"/>
        <v>0</v>
      </c>
      <c r="Q22" s="10">
        <f t="shared" si="6"/>
        <v>0</v>
      </c>
      <c r="R22" s="10">
        <f t="shared" si="6"/>
        <v>0</v>
      </c>
      <c r="S22" s="10">
        <f t="shared" si="7"/>
        <v>0</v>
      </c>
      <c r="T22" s="10">
        <f t="shared" si="8"/>
        <v>0</v>
      </c>
      <c r="V22" s="95" t="s">
        <v>44</v>
      </c>
      <c r="W22" s="96"/>
      <c r="X22" s="97">
        <v>0.28599999999999998</v>
      </c>
      <c r="AF22" s="111"/>
    </row>
    <row r="23" spans="1:32" s="3" customFormat="1" ht="13.5" customHeight="1" x14ac:dyDescent="0.2">
      <c r="A23" s="142" t="s">
        <v>45</v>
      </c>
      <c r="B23" s="13"/>
      <c r="C23" s="37"/>
      <c r="D23" s="72"/>
      <c r="E23" s="73"/>
      <c r="F23" s="34" t="s">
        <v>43</v>
      </c>
      <c r="G23" s="78"/>
      <c r="H23" s="107">
        <v>0</v>
      </c>
      <c r="I23" s="10">
        <f>TRUNC(ROUND($D23*$E23*$G23*(1-$H23),0),0)</f>
        <v>0</v>
      </c>
      <c r="J23" s="10">
        <f>TRUNC(ROUND($D23*$E23*$G23*$H23,0),0)</f>
        <v>0</v>
      </c>
      <c r="K23" s="10">
        <f t="shared" si="3"/>
        <v>0</v>
      </c>
      <c r="L23" s="10">
        <f t="shared" si="3"/>
        <v>0</v>
      </c>
      <c r="M23" s="10">
        <f t="shared" si="4"/>
        <v>0</v>
      </c>
      <c r="N23" s="10">
        <f t="shared" si="4"/>
        <v>0</v>
      </c>
      <c r="O23" s="10">
        <f t="shared" si="5"/>
        <v>0</v>
      </c>
      <c r="P23" s="10">
        <f t="shared" si="5"/>
        <v>0</v>
      </c>
      <c r="Q23" s="10">
        <f t="shared" si="6"/>
        <v>0</v>
      </c>
      <c r="R23" s="10">
        <f t="shared" si="6"/>
        <v>0</v>
      </c>
      <c r="S23" s="10">
        <f t="shared" si="7"/>
        <v>0</v>
      </c>
      <c r="T23" s="10">
        <f t="shared" si="8"/>
        <v>0</v>
      </c>
      <c r="V23" s="95" t="s">
        <v>46</v>
      </c>
      <c r="W23" s="96"/>
      <c r="X23" s="97">
        <v>0.28599999999999998</v>
      </c>
    </row>
    <row r="24" spans="1:32" s="3" customFormat="1" ht="13.5" customHeight="1" x14ac:dyDescent="0.2">
      <c r="A24" s="142" t="s">
        <v>47</v>
      </c>
      <c r="B24" s="36"/>
      <c r="C24" s="37"/>
      <c r="D24" s="72"/>
      <c r="E24" s="74"/>
      <c r="F24" s="35" t="s">
        <v>48</v>
      </c>
      <c r="G24" s="79"/>
      <c r="H24" s="107">
        <v>0</v>
      </c>
      <c r="I24" s="10">
        <f>TRUNC(ROUND($D24*$E24*$G24*(1-$H24),0),0)</f>
        <v>0</v>
      </c>
      <c r="J24" s="10">
        <f>TRUNC(ROUND($D24*$E24*$G24*$H24,0),0)</f>
        <v>0</v>
      </c>
      <c r="K24" s="10">
        <f t="shared" si="3"/>
        <v>0</v>
      </c>
      <c r="L24" s="10">
        <f t="shared" si="3"/>
        <v>0</v>
      </c>
      <c r="M24" s="10">
        <f t="shared" si="4"/>
        <v>0</v>
      </c>
      <c r="N24" s="10">
        <f t="shared" si="4"/>
        <v>0</v>
      </c>
      <c r="O24" s="10">
        <f t="shared" si="5"/>
        <v>0</v>
      </c>
      <c r="P24" s="10">
        <f t="shared" si="5"/>
        <v>0</v>
      </c>
      <c r="Q24" s="10">
        <f t="shared" si="6"/>
        <v>0</v>
      </c>
      <c r="R24" s="10">
        <f t="shared" si="6"/>
        <v>0</v>
      </c>
      <c r="S24" s="10">
        <f t="shared" si="7"/>
        <v>0</v>
      </c>
      <c r="T24" s="10">
        <f t="shared" si="8"/>
        <v>0</v>
      </c>
      <c r="V24" s="95" t="s">
        <v>49</v>
      </c>
      <c r="W24" s="96"/>
      <c r="X24" s="97">
        <v>0.161</v>
      </c>
    </row>
    <row r="25" spans="1:32" s="3" customFormat="1" ht="13.5" customHeight="1" thickBot="1" x14ac:dyDescent="0.25">
      <c r="A25" s="53" t="s">
        <v>50</v>
      </c>
      <c r="B25" s="54"/>
      <c r="C25" s="55"/>
      <c r="D25" s="75"/>
      <c r="E25" s="76"/>
      <c r="F25" s="56" t="s">
        <v>48</v>
      </c>
      <c r="G25" s="80"/>
      <c r="H25" s="109">
        <v>0</v>
      </c>
      <c r="I25" s="10">
        <f>TRUNC(ROUND($D25*$E25*$G25*(1-$H25),0),0)</f>
        <v>0</v>
      </c>
      <c r="J25" s="10">
        <f>TRUNC(ROUND($D25*$E25*$G25*$H25,0),0)</f>
        <v>0</v>
      </c>
      <c r="K25" s="10">
        <f t="shared" si="3"/>
        <v>0</v>
      </c>
      <c r="L25" s="10">
        <f t="shared" si="3"/>
        <v>0</v>
      </c>
      <c r="M25" s="10">
        <f t="shared" si="4"/>
        <v>0</v>
      </c>
      <c r="N25" s="10">
        <f t="shared" si="4"/>
        <v>0</v>
      </c>
      <c r="O25" s="10">
        <f t="shared" si="5"/>
        <v>0</v>
      </c>
      <c r="P25" s="10">
        <f t="shared" si="5"/>
        <v>0</v>
      </c>
      <c r="Q25" s="10">
        <f t="shared" si="6"/>
        <v>0</v>
      </c>
      <c r="R25" s="10">
        <f t="shared" si="6"/>
        <v>0</v>
      </c>
      <c r="S25" s="10">
        <f t="shared" si="7"/>
        <v>0</v>
      </c>
      <c r="T25" s="10">
        <f t="shared" si="8"/>
        <v>0</v>
      </c>
      <c r="V25" s="95" t="s">
        <v>51</v>
      </c>
      <c r="W25" s="96"/>
      <c r="X25" s="97">
        <v>5.0999999999999997E-2</v>
      </c>
    </row>
    <row r="26" spans="1:32" s="3" customFormat="1" ht="13.5" customHeight="1" x14ac:dyDescent="0.2">
      <c r="A26" s="140" t="s">
        <v>52</v>
      </c>
      <c r="B26" s="140"/>
      <c r="C26" s="140"/>
      <c r="D26" s="140"/>
      <c r="E26" s="140"/>
      <c r="F26" s="140"/>
      <c r="G26" s="140"/>
      <c r="H26" s="140"/>
      <c r="I26" s="11">
        <f>SUM(I8:I25)</f>
        <v>0</v>
      </c>
      <c r="J26" s="11">
        <f>SUM(J8:J25)</f>
        <v>0</v>
      </c>
      <c r="K26" s="11">
        <f t="shared" ref="K26:R26" si="10">SUM(K8:K25)</f>
        <v>0</v>
      </c>
      <c r="L26" s="11">
        <f t="shared" si="10"/>
        <v>0</v>
      </c>
      <c r="M26" s="11">
        <f t="shared" si="10"/>
        <v>0</v>
      </c>
      <c r="N26" s="11">
        <f t="shared" si="10"/>
        <v>0</v>
      </c>
      <c r="O26" s="11">
        <f t="shared" si="10"/>
        <v>0</v>
      </c>
      <c r="P26" s="11">
        <f t="shared" si="10"/>
        <v>0</v>
      </c>
      <c r="Q26" s="11">
        <f t="shared" si="10"/>
        <v>0</v>
      </c>
      <c r="R26" s="11">
        <f t="shared" si="10"/>
        <v>0</v>
      </c>
      <c r="S26" s="11">
        <f t="shared" si="7"/>
        <v>0</v>
      </c>
      <c r="T26" s="11">
        <f t="shared" si="8"/>
        <v>0</v>
      </c>
      <c r="V26" s="95" t="s">
        <v>53</v>
      </c>
      <c r="W26" s="96"/>
      <c r="X26" s="97">
        <v>7.2999999999999995E-2</v>
      </c>
    </row>
    <row r="27" spans="1:32" s="3" customFormat="1" ht="13.5" customHeight="1" x14ac:dyDescent="0.2">
      <c r="A27" s="139" t="s">
        <v>54</v>
      </c>
      <c r="B27" s="139"/>
      <c r="C27" s="139"/>
      <c r="D27" s="185" t="s">
        <v>55</v>
      </c>
      <c r="E27" s="186"/>
      <c r="F27" s="186"/>
      <c r="G27" s="186"/>
      <c r="H27" s="32"/>
      <c r="I27" s="13"/>
      <c r="J27" s="13"/>
      <c r="K27" s="13"/>
      <c r="L27" s="13"/>
      <c r="M27" s="13"/>
      <c r="N27" s="13"/>
      <c r="O27" s="13"/>
      <c r="P27" s="13"/>
      <c r="Q27" s="13"/>
      <c r="R27" s="13"/>
      <c r="S27" s="13"/>
      <c r="T27" s="13"/>
      <c r="V27" s="95" t="s">
        <v>56</v>
      </c>
      <c r="W27" s="96"/>
      <c r="X27" s="97">
        <v>1E-3</v>
      </c>
    </row>
    <row r="28" spans="1:32" s="3" customFormat="1" ht="13.5" customHeight="1" thickBot="1" x14ac:dyDescent="0.25">
      <c r="A28" s="139" t="s">
        <v>57</v>
      </c>
      <c r="B28" s="139"/>
      <c r="C28" s="139"/>
      <c r="D28" s="139"/>
      <c r="E28" s="161">
        <v>0.28599999999999998</v>
      </c>
      <c r="F28" s="162"/>
      <c r="G28" s="38"/>
      <c r="H28" s="38"/>
      <c r="I28" s="10">
        <f>TRUNC(ROUND(SUM(I8,I10,I12,I14,I16,I18:I21)*$E28,0),0)</f>
        <v>0</v>
      </c>
      <c r="J28" s="10">
        <f>TRUNC(ROUND(SUM(J8,J10,J12,J14,J16,J18:J21)*$E28,0),0)</f>
        <v>0</v>
      </c>
      <c r="K28" s="10">
        <f t="shared" ref="K28:R28" si="11">TRUNC(ROUND(SUM(K8,K10,K12,K14,K16,K18:K21)*$E28,0),0)</f>
        <v>0</v>
      </c>
      <c r="L28" s="10">
        <f t="shared" si="11"/>
        <v>0</v>
      </c>
      <c r="M28" s="10">
        <f t="shared" si="11"/>
        <v>0</v>
      </c>
      <c r="N28" s="10">
        <f t="shared" si="11"/>
        <v>0</v>
      </c>
      <c r="O28" s="10">
        <f t="shared" si="11"/>
        <v>0</v>
      </c>
      <c r="P28" s="10">
        <f t="shared" si="11"/>
        <v>0</v>
      </c>
      <c r="Q28" s="10">
        <f t="shared" si="11"/>
        <v>0</v>
      </c>
      <c r="R28" s="10">
        <f t="shared" si="11"/>
        <v>0</v>
      </c>
      <c r="S28" s="10">
        <f t="shared" ref="S28:S34" si="12">SUM($I28,$K28,$M28,$O28,$Q28)</f>
        <v>0</v>
      </c>
      <c r="T28" s="10">
        <f t="shared" ref="T28:T34" si="13">SUM($J28,$L28,$N28,$P28,$R28)</f>
        <v>0</v>
      </c>
      <c r="V28" s="67"/>
      <c r="W28" s="123"/>
      <c r="X28" s="124"/>
    </row>
    <row r="29" spans="1:32" s="3" customFormat="1" ht="13.5" customHeight="1" thickTop="1" x14ac:dyDescent="0.2">
      <c r="A29" s="139" t="s">
        <v>58</v>
      </c>
      <c r="B29" s="139"/>
      <c r="C29" s="139"/>
      <c r="D29" s="139"/>
      <c r="E29" s="161">
        <v>0.161</v>
      </c>
      <c r="F29" s="162"/>
      <c r="G29" s="38"/>
      <c r="H29" s="38"/>
      <c r="I29" s="10">
        <f>TRUNC(ROUND(SUM(I9,I11,I13,I15,I17)*$E29,0),0)</f>
        <v>0</v>
      </c>
      <c r="J29" s="10">
        <f>TRUNC(ROUND(SUM(J9,J11,J13,J15,J17)*$E29,0),0)</f>
        <v>0</v>
      </c>
      <c r="K29" s="10">
        <f t="shared" ref="K29:R29" si="14">TRUNC(ROUND(SUM(K9,K11,K13,K15,K17)*$E29,0),0)</f>
        <v>0</v>
      </c>
      <c r="L29" s="10">
        <f t="shared" si="14"/>
        <v>0</v>
      </c>
      <c r="M29" s="10">
        <f t="shared" si="14"/>
        <v>0</v>
      </c>
      <c r="N29" s="10">
        <f t="shared" si="14"/>
        <v>0</v>
      </c>
      <c r="O29" s="10">
        <f t="shared" si="14"/>
        <v>0</v>
      </c>
      <c r="P29" s="10">
        <f t="shared" si="14"/>
        <v>0</v>
      </c>
      <c r="Q29" s="10">
        <f t="shared" si="14"/>
        <v>0</v>
      </c>
      <c r="R29" s="10">
        <f t="shared" si="14"/>
        <v>0</v>
      </c>
      <c r="S29" s="10">
        <f t="shared" si="12"/>
        <v>0</v>
      </c>
      <c r="T29" s="10">
        <f t="shared" si="13"/>
        <v>0</v>
      </c>
    </row>
    <row r="30" spans="1:32" s="3" customFormat="1" ht="13.5" customHeight="1" x14ac:dyDescent="0.2">
      <c r="A30" s="139" t="s">
        <v>59</v>
      </c>
      <c r="B30" s="139"/>
      <c r="C30" s="139"/>
      <c r="D30" s="139"/>
      <c r="E30" s="161">
        <v>5.0999999999999997E-2</v>
      </c>
      <c r="F30" s="162"/>
      <c r="G30" s="38"/>
      <c r="H30" s="38"/>
      <c r="I30" s="10">
        <f>TRUNC(ROUND((I22+I23)*$E30,0))</f>
        <v>0</v>
      </c>
      <c r="J30" s="10">
        <f>TRUNC(ROUND((J22+J23)*$E30,0))</f>
        <v>0</v>
      </c>
      <c r="K30" s="10">
        <f t="shared" ref="K30:R30" si="15">TRUNC(ROUND((K22+K23)*$E30,0))</f>
        <v>0</v>
      </c>
      <c r="L30" s="10">
        <f t="shared" si="15"/>
        <v>0</v>
      </c>
      <c r="M30" s="10">
        <f t="shared" si="15"/>
        <v>0</v>
      </c>
      <c r="N30" s="10">
        <f t="shared" si="15"/>
        <v>0</v>
      </c>
      <c r="O30" s="10">
        <f t="shared" si="15"/>
        <v>0</v>
      </c>
      <c r="P30" s="10">
        <f t="shared" si="15"/>
        <v>0</v>
      </c>
      <c r="Q30" s="10">
        <f t="shared" si="15"/>
        <v>0</v>
      </c>
      <c r="R30" s="10">
        <f t="shared" si="15"/>
        <v>0</v>
      </c>
      <c r="S30" s="10">
        <f t="shared" si="12"/>
        <v>0</v>
      </c>
      <c r="T30" s="10">
        <f t="shared" si="13"/>
        <v>0</v>
      </c>
    </row>
    <row r="31" spans="1:32" s="3" customFormat="1" ht="13.5" customHeight="1" x14ac:dyDescent="0.2">
      <c r="A31" s="139" t="s">
        <v>60</v>
      </c>
      <c r="B31" s="139"/>
      <c r="C31" s="139"/>
      <c r="D31" s="139"/>
      <c r="E31" s="161">
        <v>7.2999999999999995E-2</v>
      </c>
      <c r="F31" s="162"/>
      <c r="G31" s="38"/>
      <c r="H31" s="38"/>
      <c r="I31" s="10">
        <f>TRUNC(ROUND(I24*$E31,0),0)</f>
        <v>0</v>
      </c>
      <c r="J31" s="10">
        <f>TRUNC(ROUND(J24*$E31,0),0)</f>
        <v>0</v>
      </c>
      <c r="K31" s="10">
        <f t="shared" ref="K31:R31" si="16">TRUNC(ROUND(K24*$E31,0),0)</f>
        <v>0</v>
      </c>
      <c r="L31" s="10">
        <f t="shared" si="16"/>
        <v>0</v>
      </c>
      <c r="M31" s="10">
        <f t="shared" si="16"/>
        <v>0</v>
      </c>
      <c r="N31" s="10">
        <f t="shared" si="16"/>
        <v>0</v>
      </c>
      <c r="O31" s="10">
        <f t="shared" si="16"/>
        <v>0</v>
      </c>
      <c r="P31" s="10">
        <f t="shared" si="16"/>
        <v>0</v>
      </c>
      <c r="Q31" s="10">
        <f t="shared" si="16"/>
        <v>0</v>
      </c>
      <c r="R31" s="10">
        <f t="shared" si="16"/>
        <v>0</v>
      </c>
      <c r="S31" s="10">
        <f t="shared" si="12"/>
        <v>0</v>
      </c>
      <c r="T31" s="10">
        <f t="shared" si="13"/>
        <v>0</v>
      </c>
    </row>
    <row r="32" spans="1:32" s="3" customFormat="1" ht="13.5" customHeight="1" x14ac:dyDescent="0.2">
      <c r="A32" s="139" t="s">
        <v>61</v>
      </c>
      <c r="B32" s="139"/>
      <c r="C32" s="139"/>
      <c r="D32" s="139"/>
      <c r="E32" s="161">
        <v>1E-3</v>
      </c>
      <c r="F32" s="162"/>
      <c r="G32" s="38"/>
      <c r="H32" s="38"/>
      <c r="I32" s="10">
        <f>IF(AND(I25&gt;0,TRUNC(ROUND(I25*$E32,0),0)=0),1,TRUNC(ROUND(I25*$E32,0),0))</f>
        <v>0</v>
      </c>
      <c r="J32" s="10">
        <f>IF(AND(J25&gt;0,TRUNC(ROUND(J25*$E32,0),0)=0),1,TRUNC(ROUND(J25*$E32,0),0))</f>
        <v>0</v>
      </c>
      <c r="K32" s="10">
        <f t="shared" ref="K32:R32" si="17">IF(AND(K25&gt;0,TRUNC(ROUND(K25*$E32,0),0)=0),1,TRUNC(ROUND(K25*$E32,0),0))</f>
        <v>0</v>
      </c>
      <c r="L32" s="10">
        <f t="shared" si="17"/>
        <v>0</v>
      </c>
      <c r="M32" s="10">
        <f t="shared" si="17"/>
        <v>0</v>
      </c>
      <c r="N32" s="10">
        <f t="shared" si="17"/>
        <v>0</v>
      </c>
      <c r="O32" s="10">
        <f t="shared" si="17"/>
        <v>0</v>
      </c>
      <c r="P32" s="10">
        <f t="shared" si="17"/>
        <v>0</v>
      </c>
      <c r="Q32" s="10">
        <f t="shared" si="17"/>
        <v>0</v>
      </c>
      <c r="R32" s="10">
        <f t="shared" si="17"/>
        <v>0</v>
      </c>
      <c r="S32" s="10">
        <f t="shared" si="12"/>
        <v>0</v>
      </c>
      <c r="T32" s="10">
        <f t="shared" si="13"/>
        <v>0</v>
      </c>
    </row>
    <row r="33" spans="1:23" s="3" customFormat="1" ht="13.5" customHeight="1" x14ac:dyDescent="0.2">
      <c r="A33" s="140" t="s">
        <v>62</v>
      </c>
      <c r="B33" s="140"/>
      <c r="C33" s="140"/>
      <c r="D33" s="140"/>
      <c r="E33" s="140"/>
      <c r="F33" s="140"/>
      <c r="G33" s="140"/>
      <c r="H33" s="140"/>
      <c r="I33" s="11">
        <f>SUM(I28:I32)</f>
        <v>0</v>
      </c>
      <c r="J33" s="11">
        <f>SUM(J28:J32)</f>
        <v>0</v>
      </c>
      <c r="K33" s="11">
        <f t="shared" ref="K33:R33" si="18">SUM(K28:K32)</f>
        <v>0</v>
      </c>
      <c r="L33" s="11">
        <f t="shared" si="18"/>
        <v>0</v>
      </c>
      <c r="M33" s="11">
        <f t="shared" si="18"/>
        <v>0</v>
      </c>
      <c r="N33" s="11">
        <f t="shared" si="18"/>
        <v>0</v>
      </c>
      <c r="O33" s="11">
        <f t="shared" si="18"/>
        <v>0</v>
      </c>
      <c r="P33" s="11">
        <f t="shared" si="18"/>
        <v>0</v>
      </c>
      <c r="Q33" s="11">
        <f t="shared" si="18"/>
        <v>0</v>
      </c>
      <c r="R33" s="11">
        <f t="shared" si="18"/>
        <v>0</v>
      </c>
      <c r="S33" s="11">
        <f t="shared" si="12"/>
        <v>0</v>
      </c>
      <c r="T33" s="11">
        <f t="shared" si="13"/>
        <v>0</v>
      </c>
    </row>
    <row r="34" spans="1:23" s="3" customFormat="1" ht="13.5" customHeight="1" x14ac:dyDescent="0.2">
      <c r="A34" s="7" t="s">
        <v>63</v>
      </c>
      <c r="B34" s="7"/>
      <c r="C34" s="7"/>
      <c r="D34" s="7"/>
      <c r="E34" s="7"/>
      <c r="F34" s="7"/>
      <c r="G34" s="7"/>
      <c r="H34" s="7"/>
      <c r="I34" s="12">
        <f>SUM(I26,I33)</f>
        <v>0</v>
      </c>
      <c r="J34" s="12">
        <f>SUM(J26,J33)</f>
        <v>0</v>
      </c>
      <c r="K34" s="12">
        <f t="shared" ref="K34:R34" si="19">SUM(K26,K33)</f>
        <v>0</v>
      </c>
      <c r="L34" s="12">
        <f t="shared" si="19"/>
        <v>0</v>
      </c>
      <c r="M34" s="12">
        <f t="shared" si="19"/>
        <v>0</v>
      </c>
      <c r="N34" s="12">
        <f t="shared" si="19"/>
        <v>0</v>
      </c>
      <c r="O34" s="12">
        <f t="shared" si="19"/>
        <v>0</v>
      </c>
      <c r="P34" s="12">
        <f t="shared" si="19"/>
        <v>0</v>
      </c>
      <c r="Q34" s="12">
        <f t="shared" si="19"/>
        <v>0</v>
      </c>
      <c r="R34" s="12">
        <f t="shared" si="19"/>
        <v>0</v>
      </c>
      <c r="S34" s="12">
        <f t="shared" si="12"/>
        <v>0</v>
      </c>
      <c r="T34" s="12">
        <f t="shared" si="13"/>
        <v>0</v>
      </c>
    </row>
    <row r="35" spans="1:23" s="3" customFormat="1" ht="13.5" customHeight="1" x14ac:dyDescent="0.2">
      <c r="A35" s="139"/>
      <c r="B35" s="139"/>
      <c r="C35" s="139"/>
      <c r="D35" s="139"/>
      <c r="E35" s="139"/>
      <c r="F35" s="139"/>
      <c r="G35" s="139"/>
      <c r="H35" s="139"/>
      <c r="I35" s="13"/>
      <c r="J35" s="13"/>
      <c r="K35" s="13"/>
      <c r="L35" s="13"/>
      <c r="M35" s="13"/>
      <c r="N35" s="13"/>
      <c r="O35" s="13"/>
      <c r="P35" s="13"/>
      <c r="Q35" s="13"/>
      <c r="R35" s="13"/>
      <c r="S35" s="13"/>
      <c r="T35" s="13"/>
    </row>
    <row r="36" spans="1:23" s="3" customFormat="1" ht="13.5" customHeight="1" x14ac:dyDescent="0.2">
      <c r="A36" s="139" t="s">
        <v>64</v>
      </c>
      <c r="B36" s="139"/>
      <c r="C36" s="139"/>
      <c r="D36" s="139"/>
      <c r="E36" s="139"/>
      <c r="F36" s="139"/>
      <c r="G36" s="139"/>
      <c r="H36" s="139"/>
      <c r="I36" s="10">
        <v>0</v>
      </c>
      <c r="J36" s="10">
        <v>0</v>
      </c>
      <c r="K36" s="10">
        <v>0</v>
      </c>
      <c r="L36" s="10">
        <v>0</v>
      </c>
      <c r="M36" s="10">
        <v>0</v>
      </c>
      <c r="N36" s="10">
        <v>0</v>
      </c>
      <c r="O36" s="10">
        <v>0</v>
      </c>
      <c r="P36" s="10">
        <v>0</v>
      </c>
      <c r="Q36" s="10">
        <v>0</v>
      </c>
      <c r="R36" s="10">
        <v>0</v>
      </c>
      <c r="S36" s="10">
        <f>SUM($I36,$K36,$M36,$O36,$Q36)</f>
        <v>0</v>
      </c>
      <c r="T36" s="10">
        <f>SUM($J36,$L36,$N36,$P36,$R36)</f>
        <v>0</v>
      </c>
    </row>
    <row r="37" spans="1:23" s="3" customFormat="1" ht="13.5" customHeight="1" x14ac:dyDescent="0.2">
      <c r="A37" s="139" t="s">
        <v>65</v>
      </c>
      <c r="B37" s="7"/>
      <c r="C37" s="7"/>
      <c r="D37" s="7"/>
      <c r="E37" s="7"/>
      <c r="F37" s="7"/>
      <c r="G37" s="7"/>
      <c r="H37" s="7"/>
      <c r="I37" s="10">
        <v>0</v>
      </c>
      <c r="J37" s="10">
        <v>0</v>
      </c>
      <c r="K37" s="10">
        <v>0</v>
      </c>
      <c r="L37" s="10">
        <v>0</v>
      </c>
      <c r="M37" s="10">
        <v>0</v>
      </c>
      <c r="N37" s="10">
        <v>0</v>
      </c>
      <c r="O37" s="10">
        <v>0</v>
      </c>
      <c r="P37" s="10">
        <v>0</v>
      </c>
      <c r="Q37" s="10">
        <v>0</v>
      </c>
      <c r="R37" s="10">
        <v>0</v>
      </c>
      <c r="S37" s="10">
        <f>SUM($I37,$K37,$M37,$O37,$Q37)</f>
        <v>0</v>
      </c>
      <c r="T37" s="10">
        <f>SUM($J37,$L37,$N37,$P37,$R37)</f>
        <v>0</v>
      </c>
      <c r="W37" s="82"/>
    </row>
    <row r="38" spans="1:23" s="3" customFormat="1" ht="13.5" customHeight="1" x14ac:dyDescent="0.2">
      <c r="A38" s="154" t="s">
        <v>66</v>
      </c>
      <c r="B38" s="154"/>
      <c r="C38" s="154"/>
      <c r="D38" s="154"/>
      <c r="E38" s="154"/>
      <c r="F38" s="154"/>
      <c r="G38" s="154"/>
      <c r="H38" s="154"/>
      <c r="I38" s="10">
        <v>0</v>
      </c>
      <c r="J38" s="10">
        <v>0</v>
      </c>
      <c r="K38" s="10">
        <v>0</v>
      </c>
      <c r="L38" s="10">
        <v>0</v>
      </c>
      <c r="M38" s="10">
        <v>0</v>
      </c>
      <c r="N38" s="10">
        <v>0</v>
      </c>
      <c r="O38" s="10">
        <v>0</v>
      </c>
      <c r="P38" s="10">
        <v>0</v>
      </c>
      <c r="Q38" s="10">
        <v>0</v>
      </c>
      <c r="R38" s="10">
        <v>0</v>
      </c>
      <c r="S38" s="10">
        <f>SUM($I38,$K38,$M38,$O38,$Q38)</f>
        <v>0</v>
      </c>
      <c r="T38" s="10">
        <f>SUM($J38,$L38,$N38,$P38,$R38)</f>
        <v>0</v>
      </c>
      <c r="W38" s="82"/>
    </row>
    <row r="39" spans="1:23" s="3" customFormat="1" ht="13.5" customHeight="1" x14ac:dyDescent="0.2">
      <c r="A39" s="154" t="s">
        <v>67</v>
      </c>
      <c r="B39" s="154"/>
      <c r="C39" s="139"/>
      <c r="D39" s="139"/>
      <c r="E39" s="139"/>
      <c r="F39" s="139"/>
      <c r="G39" s="139"/>
      <c r="H39" s="139"/>
      <c r="I39" s="10">
        <v>0</v>
      </c>
      <c r="J39" s="10">
        <v>0</v>
      </c>
      <c r="K39" s="10">
        <v>0</v>
      </c>
      <c r="L39" s="10">
        <v>0</v>
      </c>
      <c r="M39" s="10">
        <v>0</v>
      </c>
      <c r="N39" s="10">
        <v>0</v>
      </c>
      <c r="O39" s="10">
        <v>0</v>
      </c>
      <c r="P39" s="10">
        <v>0</v>
      </c>
      <c r="Q39" s="10">
        <v>0</v>
      </c>
      <c r="R39" s="10">
        <v>0</v>
      </c>
      <c r="S39" s="10">
        <f>SUM($I39,$K39,$M39,$O39,$Q39)</f>
        <v>0</v>
      </c>
      <c r="T39" s="10">
        <f>SUM($J39,$L39,$N39,$P39,$R39)</f>
        <v>0</v>
      </c>
    </row>
    <row r="40" spans="1:23" s="3" customFormat="1" ht="13.5" customHeight="1" x14ac:dyDescent="0.2">
      <c r="A40" s="192" t="s">
        <v>102</v>
      </c>
      <c r="B40" s="192"/>
      <c r="C40" s="192"/>
      <c r="D40" s="192"/>
      <c r="E40" s="192"/>
      <c r="F40" s="192"/>
      <c r="G40" s="192"/>
      <c r="H40" s="192"/>
      <c r="I40" s="13"/>
      <c r="J40" s="13"/>
      <c r="K40" s="13"/>
      <c r="L40" s="13"/>
      <c r="M40" s="13"/>
      <c r="N40" s="13"/>
      <c r="O40" s="13"/>
      <c r="P40" s="13"/>
      <c r="Q40" s="13"/>
      <c r="R40" s="13"/>
      <c r="S40" s="13"/>
      <c r="T40" s="13"/>
    </row>
    <row r="41" spans="1:23" s="3" customFormat="1" ht="13.5" customHeight="1" x14ac:dyDescent="0.2">
      <c r="A41" s="154"/>
      <c r="B41" s="154"/>
      <c r="C41" s="154"/>
      <c r="D41" s="154"/>
      <c r="E41" s="154"/>
      <c r="F41" s="154"/>
      <c r="G41" s="154"/>
      <c r="H41" s="154"/>
      <c r="I41" s="10">
        <v>0</v>
      </c>
      <c r="J41" s="10">
        <v>0</v>
      </c>
      <c r="K41" s="10">
        <v>0</v>
      </c>
      <c r="L41" s="10">
        <v>0</v>
      </c>
      <c r="M41" s="10">
        <v>0</v>
      </c>
      <c r="N41" s="10">
        <v>0</v>
      </c>
      <c r="O41" s="10">
        <v>0</v>
      </c>
      <c r="P41" s="10">
        <v>0</v>
      </c>
      <c r="Q41" s="10">
        <v>0</v>
      </c>
      <c r="R41" s="10">
        <v>0</v>
      </c>
      <c r="S41" s="10">
        <f t="shared" ref="S41:S50" si="20">SUM($I41,$K41,$M41,$O41,$Q41)</f>
        <v>0</v>
      </c>
      <c r="T41" s="10">
        <f t="shared" ref="T41:T54" si="21">SUM($J41,$L41,$N41,$P41,$R41)</f>
        <v>0</v>
      </c>
      <c r="W41" s="82"/>
    </row>
    <row r="42" spans="1:23" s="3" customFormat="1" ht="13.5" customHeight="1" x14ac:dyDescent="0.2">
      <c r="A42" s="154"/>
      <c r="B42" s="154"/>
      <c r="C42" s="154"/>
      <c r="D42" s="154"/>
      <c r="E42" s="154"/>
      <c r="F42" s="154"/>
      <c r="G42" s="154"/>
      <c r="H42" s="154"/>
      <c r="I42" s="10">
        <v>0</v>
      </c>
      <c r="J42" s="10">
        <v>0</v>
      </c>
      <c r="K42" s="10">
        <v>0</v>
      </c>
      <c r="L42" s="10">
        <v>0</v>
      </c>
      <c r="M42" s="10">
        <v>0</v>
      </c>
      <c r="N42" s="10">
        <v>0</v>
      </c>
      <c r="O42" s="10">
        <v>0</v>
      </c>
      <c r="P42" s="10">
        <v>0</v>
      </c>
      <c r="Q42" s="10">
        <v>0</v>
      </c>
      <c r="R42" s="10">
        <v>0</v>
      </c>
      <c r="S42" s="10">
        <f t="shared" si="20"/>
        <v>0</v>
      </c>
      <c r="T42" s="10">
        <f t="shared" si="21"/>
        <v>0</v>
      </c>
      <c r="W42" s="82"/>
    </row>
    <row r="43" spans="1:23" s="3" customFormat="1" ht="13.5" customHeight="1" x14ac:dyDescent="0.2">
      <c r="A43" s="154"/>
      <c r="B43" s="154"/>
      <c r="C43" s="154"/>
      <c r="D43" s="154"/>
      <c r="E43" s="154"/>
      <c r="F43" s="154"/>
      <c r="G43" s="154"/>
      <c r="H43" s="154"/>
      <c r="I43" s="10">
        <v>0</v>
      </c>
      <c r="J43" s="10">
        <v>0</v>
      </c>
      <c r="K43" s="10">
        <v>0</v>
      </c>
      <c r="L43" s="10">
        <v>0</v>
      </c>
      <c r="M43" s="10">
        <v>0</v>
      </c>
      <c r="N43" s="10">
        <v>0</v>
      </c>
      <c r="O43" s="10">
        <v>0</v>
      </c>
      <c r="P43" s="10">
        <v>0</v>
      </c>
      <c r="Q43" s="10">
        <v>0</v>
      </c>
      <c r="R43" s="10">
        <v>0</v>
      </c>
      <c r="S43" s="10">
        <f t="shared" si="20"/>
        <v>0</v>
      </c>
      <c r="T43" s="10">
        <f t="shared" si="21"/>
        <v>0</v>
      </c>
      <c r="W43" s="82"/>
    </row>
    <row r="44" spans="1:23" s="3" customFormat="1" ht="13.5" customHeight="1" x14ac:dyDescent="0.2">
      <c r="A44" s="154"/>
      <c r="B44" s="154"/>
      <c r="C44" s="154"/>
      <c r="D44" s="154"/>
      <c r="E44" s="154"/>
      <c r="F44" s="154"/>
      <c r="G44" s="154"/>
      <c r="H44" s="154"/>
      <c r="I44" s="10">
        <v>0</v>
      </c>
      <c r="J44" s="10">
        <v>0</v>
      </c>
      <c r="K44" s="10">
        <v>0</v>
      </c>
      <c r="L44" s="10">
        <v>0</v>
      </c>
      <c r="M44" s="10">
        <v>0</v>
      </c>
      <c r="N44" s="10">
        <v>0</v>
      </c>
      <c r="O44" s="10">
        <v>0</v>
      </c>
      <c r="P44" s="10">
        <v>0</v>
      </c>
      <c r="Q44" s="10">
        <v>0</v>
      </c>
      <c r="R44" s="10">
        <v>0</v>
      </c>
      <c r="S44" s="10">
        <f t="shared" si="20"/>
        <v>0</v>
      </c>
      <c r="T44" s="10">
        <f t="shared" si="21"/>
        <v>0</v>
      </c>
      <c r="W44" s="82"/>
    </row>
    <row r="45" spans="1:23" s="3" customFormat="1" ht="13.5" customHeight="1" x14ac:dyDescent="0.2">
      <c r="A45" s="154"/>
      <c r="B45" s="154"/>
      <c r="C45" s="154"/>
      <c r="D45" s="154"/>
      <c r="E45" s="154"/>
      <c r="F45" s="154"/>
      <c r="G45" s="154"/>
      <c r="H45" s="154"/>
      <c r="I45" s="10">
        <v>0</v>
      </c>
      <c r="J45" s="10">
        <v>0</v>
      </c>
      <c r="K45" s="10">
        <v>0</v>
      </c>
      <c r="L45" s="10">
        <v>0</v>
      </c>
      <c r="M45" s="10">
        <v>0</v>
      </c>
      <c r="N45" s="10">
        <v>0</v>
      </c>
      <c r="O45" s="10">
        <v>0</v>
      </c>
      <c r="P45" s="10">
        <v>0</v>
      </c>
      <c r="Q45" s="10">
        <v>0</v>
      </c>
      <c r="R45" s="10">
        <v>0</v>
      </c>
      <c r="S45" s="10">
        <f t="shared" si="20"/>
        <v>0</v>
      </c>
      <c r="T45" s="10">
        <f t="shared" si="21"/>
        <v>0</v>
      </c>
      <c r="W45" s="82"/>
    </row>
    <row r="46" spans="1:23" s="3" customFormat="1" ht="13.5" customHeight="1" x14ac:dyDescent="0.2">
      <c r="A46" s="154"/>
      <c r="B46" s="154"/>
      <c r="C46" s="154"/>
      <c r="D46" s="154"/>
      <c r="E46" s="154"/>
      <c r="F46" s="154"/>
      <c r="G46" s="154"/>
      <c r="H46" s="154"/>
      <c r="I46" s="10">
        <v>0</v>
      </c>
      <c r="J46" s="10">
        <v>0</v>
      </c>
      <c r="K46" s="10">
        <v>0</v>
      </c>
      <c r="L46" s="10">
        <v>0</v>
      </c>
      <c r="M46" s="10">
        <v>0</v>
      </c>
      <c r="N46" s="10">
        <v>0</v>
      </c>
      <c r="O46" s="10">
        <v>0</v>
      </c>
      <c r="P46" s="10">
        <v>0</v>
      </c>
      <c r="Q46" s="10">
        <v>0</v>
      </c>
      <c r="R46" s="10">
        <v>0</v>
      </c>
      <c r="S46" s="10">
        <f t="shared" si="20"/>
        <v>0</v>
      </c>
      <c r="T46" s="10">
        <f t="shared" si="21"/>
        <v>0</v>
      </c>
      <c r="W46" s="82"/>
    </row>
    <row r="47" spans="1:23" s="4" customFormat="1" ht="13.5" customHeight="1" x14ac:dyDescent="0.2">
      <c r="A47" s="7" t="s">
        <v>69</v>
      </c>
      <c r="B47" s="139"/>
      <c r="C47" s="139"/>
      <c r="D47" s="139"/>
      <c r="E47" s="139"/>
      <c r="F47" s="139"/>
      <c r="G47" s="139"/>
      <c r="H47" s="139"/>
      <c r="I47" s="12">
        <f>TRUNC(ROUND(SUM(I41:I46),0),0)</f>
        <v>0</v>
      </c>
      <c r="J47" s="12">
        <f>TRUNC(ROUND(SUM(J41:J46),0),0)</f>
        <v>0</v>
      </c>
      <c r="K47" s="12">
        <f t="shared" ref="K47:R47" si="22">TRUNC(ROUND(SUM(K41:K46),0),0)</f>
        <v>0</v>
      </c>
      <c r="L47" s="12">
        <f t="shared" si="22"/>
        <v>0</v>
      </c>
      <c r="M47" s="12">
        <f t="shared" si="22"/>
        <v>0</v>
      </c>
      <c r="N47" s="12">
        <f t="shared" si="22"/>
        <v>0</v>
      </c>
      <c r="O47" s="12">
        <f t="shared" si="22"/>
        <v>0</v>
      </c>
      <c r="P47" s="12">
        <f t="shared" si="22"/>
        <v>0</v>
      </c>
      <c r="Q47" s="12">
        <f t="shared" si="22"/>
        <v>0</v>
      </c>
      <c r="R47" s="12">
        <f t="shared" si="22"/>
        <v>0</v>
      </c>
      <c r="S47" s="12">
        <f t="shared" si="20"/>
        <v>0</v>
      </c>
      <c r="T47" s="12">
        <f t="shared" si="21"/>
        <v>0</v>
      </c>
      <c r="V47" s="3"/>
      <c r="W47" s="82"/>
    </row>
    <row r="48" spans="1:23" s="2" customFormat="1" ht="13.5" customHeight="1" x14ac:dyDescent="0.2">
      <c r="A48" s="7"/>
      <c r="B48" s="139"/>
      <c r="C48" s="139"/>
      <c r="D48" s="139"/>
      <c r="E48" s="139"/>
      <c r="F48" s="139"/>
      <c r="G48" s="139"/>
      <c r="H48" s="139"/>
      <c r="I48" s="16"/>
      <c r="J48" s="16"/>
      <c r="K48" s="16"/>
      <c r="L48" s="16"/>
      <c r="M48" s="16"/>
      <c r="N48" s="16"/>
      <c r="O48" s="16"/>
      <c r="P48" s="16"/>
      <c r="Q48" s="16"/>
      <c r="R48" s="16"/>
      <c r="S48" s="16"/>
      <c r="T48" s="16"/>
    </row>
    <row r="49" spans="1:25" s="2" customFormat="1" ht="13.5" customHeight="1" x14ac:dyDescent="0.2">
      <c r="A49" s="155" t="s">
        <v>70</v>
      </c>
      <c r="B49" s="155"/>
      <c r="C49" s="155"/>
      <c r="D49" s="155"/>
      <c r="E49" s="155"/>
      <c r="F49" s="155"/>
      <c r="G49" s="155"/>
      <c r="H49" s="155"/>
      <c r="I49" s="11">
        <f>SUM(I34,I36:I39,I47)</f>
        <v>0</v>
      </c>
      <c r="J49" s="11">
        <f>SUM(J34,J36:J39,J47)</f>
        <v>0</v>
      </c>
      <c r="K49" s="11">
        <f t="shared" ref="K49:R49" si="23">SUM(K34,K36:K39,K47)</f>
        <v>0</v>
      </c>
      <c r="L49" s="11">
        <f t="shared" si="23"/>
        <v>0</v>
      </c>
      <c r="M49" s="11">
        <f t="shared" si="23"/>
        <v>0</v>
      </c>
      <c r="N49" s="11">
        <f t="shared" si="23"/>
        <v>0</v>
      </c>
      <c r="O49" s="11">
        <f t="shared" si="23"/>
        <v>0</v>
      </c>
      <c r="P49" s="11">
        <f t="shared" si="23"/>
        <v>0</v>
      </c>
      <c r="Q49" s="11">
        <f t="shared" si="23"/>
        <v>0</v>
      </c>
      <c r="R49" s="11">
        <f t="shared" si="23"/>
        <v>0</v>
      </c>
      <c r="S49" s="11">
        <f t="shared" si="20"/>
        <v>0</v>
      </c>
      <c r="T49" s="11">
        <f t="shared" si="21"/>
        <v>0</v>
      </c>
    </row>
    <row r="50" spans="1:25" s="2" customFormat="1" ht="13.5" customHeight="1" x14ac:dyDescent="0.2">
      <c r="A50" s="5" t="s">
        <v>71</v>
      </c>
      <c r="B50" s="5"/>
      <c r="C50" s="5"/>
      <c r="D50" s="159">
        <v>0.33</v>
      </c>
      <c r="E50" s="160"/>
      <c r="F50" s="5"/>
      <c r="G50" s="5"/>
      <c r="H50" s="5"/>
      <c r="I50" s="12">
        <f>TRUNC(ROUND(I49*$D$50,0),0)</f>
        <v>0</v>
      </c>
      <c r="J50" s="12"/>
      <c r="K50" s="12">
        <f>TRUNC(ROUND(K49*$D$50,0),0)</f>
        <v>0</v>
      </c>
      <c r="L50" s="12"/>
      <c r="M50" s="12">
        <f>TRUNC(ROUND(M49*$D$50,0),0)</f>
        <v>0</v>
      </c>
      <c r="N50" s="12"/>
      <c r="O50" s="12">
        <f>TRUNC(ROUND(O49*$D$50,0),0)</f>
        <v>0</v>
      </c>
      <c r="P50" s="12"/>
      <c r="Q50" s="12">
        <f>TRUNC(ROUND(Q49*$D$50,0),0)</f>
        <v>0</v>
      </c>
      <c r="R50" s="12"/>
      <c r="S50" s="12">
        <f t="shared" si="20"/>
        <v>0</v>
      </c>
      <c r="T50" s="12"/>
    </row>
    <row r="51" spans="1:25" s="2" customFormat="1" ht="13.5" customHeight="1" x14ac:dyDescent="0.2">
      <c r="A51" s="5" t="s">
        <v>72</v>
      </c>
      <c r="B51" s="5"/>
      <c r="C51" s="5"/>
      <c r="D51" s="159">
        <v>0</v>
      </c>
      <c r="E51" s="160"/>
      <c r="F51" s="5"/>
      <c r="G51" s="5"/>
      <c r="H51" s="5"/>
      <c r="I51" s="12"/>
      <c r="J51" s="12">
        <f>TRUNC(ROUND(I49*$D$51,0),0)</f>
        <v>0</v>
      </c>
      <c r="K51" s="12"/>
      <c r="L51" s="12">
        <f>TRUNC(ROUND(K49*$D51,0),0)</f>
        <v>0</v>
      </c>
      <c r="M51" s="12"/>
      <c r="N51" s="12">
        <f>TRUNC(ROUND(M49*$D51,0),0)</f>
        <v>0</v>
      </c>
      <c r="O51" s="12"/>
      <c r="P51" s="12">
        <f>TRUNC(ROUND(O49*$D51,0),0)</f>
        <v>0</v>
      </c>
      <c r="Q51" s="12"/>
      <c r="R51" s="12">
        <f>TRUNC(ROUND(Q49*$D51,0),0)</f>
        <v>0</v>
      </c>
      <c r="S51" s="12"/>
      <c r="T51" s="12">
        <f t="shared" si="21"/>
        <v>0</v>
      </c>
    </row>
    <row r="52" spans="1:25" s="2" customFormat="1" ht="13.5" customHeight="1" x14ac:dyDescent="0.2">
      <c r="A52" s="5" t="s">
        <v>73</v>
      </c>
      <c r="B52" s="5"/>
      <c r="C52" s="5"/>
      <c r="D52" s="159">
        <v>0</v>
      </c>
      <c r="E52" s="160"/>
      <c r="F52" s="5"/>
      <c r="G52" s="5"/>
      <c r="H52" s="5"/>
      <c r="I52" s="12"/>
      <c r="J52" s="12">
        <f>TRUNC(ROUND(J49*$D$52,0),0)</f>
        <v>0</v>
      </c>
      <c r="K52" s="12"/>
      <c r="L52" s="12">
        <f>TRUNC(ROUND(L49*$D52,0),0)</f>
        <v>0</v>
      </c>
      <c r="M52" s="12"/>
      <c r="N52" s="12">
        <f>TRUNC(ROUND(N49*$D52,0),0)</f>
        <v>0</v>
      </c>
      <c r="O52" s="12"/>
      <c r="P52" s="12">
        <f>TRUNC(ROUND(P49*$D52,0),0)</f>
        <v>0</v>
      </c>
      <c r="Q52" s="12"/>
      <c r="R52" s="12">
        <f>TRUNC(ROUND(R49*$D52,0),0)</f>
        <v>0</v>
      </c>
      <c r="S52" s="12"/>
      <c r="T52" s="12">
        <f t="shared" si="21"/>
        <v>0</v>
      </c>
    </row>
    <row r="53" spans="1:25" s="2" customFormat="1" ht="12.75" customHeight="1" x14ac:dyDescent="0.2">
      <c r="A53" s="21" t="s">
        <v>74</v>
      </c>
      <c r="B53" s="5"/>
      <c r="C53" s="5"/>
      <c r="D53" s="25"/>
      <c r="E53" s="5"/>
      <c r="F53" s="5"/>
      <c r="G53" s="5"/>
      <c r="H53" s="5"/>
      <c r="I53" s="11">
        <f>TRUNC(ROUND(Z117,0),0)</f>
        <v>0</v>
      </c>
      <c r="J53" s="11"/>
      <c r="K53" s="11">
        <f>TRUNC(ROUND(AB117,0),0)</f>
        <v>0</v>
      </c>
      <c r="L53" s="11"/>
      <c r="M53" s="11">
        <f>TRUNC(ROUND(AD117,0),0)</f>
        <v>0</v>
      </c>
      <c r="N53" s="11"/>
      <c r="O53" s="11">
        <f>TRUNC(ROUND(AF117,0),0)</f>
        <v>0</v>
      </c>
      <c r="P53" s="11"/>
      <c r="Q53" s="11">
        <f>TRUNC(ROUND(AH117,0),0)</f>
        <v>0</v>
      </c>
      <c r="R53" s="11"/>
      <c r="S53" s="11">
        <f>SUM($I53,$K53,$M53,$O53,$Q53)</f>
        <v>0</v>
      </c>
      <c r="T53" s="11">
        <f t="shared" si="21"/>
        <v>0</v>
      </c>
    </row>
    <row r="54" spans="1:25" s="8" customFormat="1" ht="13.5" customHeight="1" x14ac:dyDescent="0.2">
      <c r="A54" s="5" t="s">
        <v>75</v>
      </c>
      <c r="B54" s="5"/>
      <c r="C54" s="5"/>
      <c r="D54" s="159">
        <v>0.33</v>
      </c>
      <c r="E54" s="160"/>
      <c r="F54" s="5"/>
      <c r="G54" s="5"/>
      <c r="H54" s="5"/>
      <c r="I54" s="12">
        <f>TRUNC(ROUND(I53*$D$54,0),0)</f>
        <v>0</v>
      </c>
      <c r="J54" s="12"/>
      <c r="K54" s="12">
        <f>TRUNC(ROUND(K53*$D$54,0),0)</f>
        <v>0</v>
      </c>
      <c r="L54" s="12"/>
      <c r="M54" s="12">
        <f>TRUNC(ROUND(M53*$D$54,0),0)</f>
        <v>0</v>
      </c>
      <c r="N54" s="12"/>
      <c r="O54" s="12">
        <f>TRUNC(ROUND(O53*$D$54,0),0)</f>
        <v>0</v>
      </c>
      <c r="P54" s="12"/>
      <c r="Q54" s="12">
        <f>TRUNC(ROUND(Q53*$D$54,0),0)</f>
        <v>0</v>
      </c>
      <c r="R54" s="12"/>
      <c r="S54" s="12">
        <f>SUM($I54,$K54,$M54,$O54,$Q54)</f>
        <v>0</v>
      </c>
      <c r="T54" s="12">
        <f t="shared" si="21"/>
        <v>0</v>
      </c>
    </row>
    <row r="55" spans="1:25" s="3" customFormat="1" ht="21.95" customHeight="1" x14ac:dyDescent="0.2">
      <c r="A55" s="158" t="s">
        <v>76</v>
      </c>
      <c r="B55" s="158"/>
      <c r="C55" s="158"/>
      <c r="D55" s="158"/>
      <c r="E55" s="158"/>
      <c r="F55" s="158"/>
      <c r="G55" s="158"/>
      <c r="H55" s="158"/>
      <c r="I55" s="16"/>
      <c r="J55" s="16"/>
      <c r="K55" s="16"/>
      <c r="L55" s="16"/>
      <c r="M55" s="16"/>
      <c r="N55" s="16"/>
      <c r="O55" s="16"/>
      <c r="P55" s="16"/>
      <c r="Q55" s="16"/>
      <c r="R55" s="16"/>
      <c r="S55" s="16"/>
      <c r="T55" s="16"/>
      <c r="W55" s="114" t="s">
        <v>77</v>
      </c>
    </row>
    <row r="56" spans="1:25" s="3" customFormat="1" ht="13.5" customHeight="1" x14ac:dyDescent="0.2">
      <c r="A56" s="139" t="s">
        <v>78</v>
      </c>
      <c r="B56" s="156" t="s">
        <v>79</v>
      </c>
      <c r="C56" s="157"/>
      <c r="D56" s="157"/>
      <c r="E56" s="81">
        <v>0</v>
      </c>
      <c r="F56" s="156" t="s">
        <v>80</v>
      </c>
      <c r="G56" s="157"/>
      <c r="H56" s="113">
        <v>453</v>
      </c>
      <c r="I56" s="10">
        <f>E56*H56</f>
        <v>0</v>
      </c>
      <c r="J56" s="10">
        <v>0</v>
      </c>
      <c r="K56" s="10">
        <f>TRUNC(ROUND(I56*1.05,0),0)</f>
        <v>0</v>
      </c>
      <c r="L56" s="10">
        <v>0</v>
      </c>
      <c r="M56" s="10">
        <f>TRUNC(ROUND(K56*1.05,0),0)</f>
        <v>0</v>
      </c>
      <c r="N56" s="10">
        <v>0</v>
      </c>
      <c r="O56" s="10">
        <f>TRUNC(ROUND(M56*1.05,0),0)</f>
        <v>0</v>
      </c>
      <c r="P56" s="10">
        <v>0</v>
      </c>
      <c r="Q56" s="10">
        <f>TRUNC(ROUND(O56*1.05,0),0)</f>
        <v>0</v>
      </c>
      <c r="R56" s="10">
        <v>0</v>
      </c>
      <c r="S56" s="10">
        <f t="shared" ref="S56:S67" si="24">SUM($I56,$K56,$M56,$O56,$Q56)</f>
        <v>0</v>
      </c>
      <c r="T56" s="10">
        <f t="shared" ref="T56:T67" si="25">SUM($J56,$L56,$N56,$P56,$R56)</f>
        <v>0</v>
      </c>
      <c r="V56" s="112" t="s">
        <v>81</v>
      </c>
      <c r="W56" s="118">
        <v>453</v>
      </c>
    </row>
    <row r="57" spans="1:25" s="3" customFormat="1" ht="13.5" customHeight="1" x14ac:dyDescent="0.2">
      <c r="A57" s="154" t="s">
        <v>82</v>
      </c>
      <c r="B57" s="154"/>
      <c r="C57" s="154"/>
      <c r="D57" s="154"/>
      <c r="E57" s="154"/>
      <c r="F57" s="154"/>
      <c r="G57" s="154"/>
      <c r="H57" s="154"/>
      <c r="I57" s="10">
        <v>0</v>
      </c>
      <c r="J57" s="10">
        <v>0</v>
      </c>
      <c r="K57" s="10">
        <v>0</v>
      </c>
      <c r="L57" s="10">
        <v>0</v>
      </c>
      <c r="M57" s="10">
        <v>0</v>
      </c>
      <c r="N57" s="10">
        <v>0</v>
      </c>
      <c r="O57" s="10">
        <v>0</v>
      </c>
      <c r="P57" s="10">
        <v>0</v>
      </c>
      <c r="Q57" s="10">
        <v>0</v>
      </c>
      <c r="R57" s="10">
        <v>0</v>
      </c>
      <c r="S57" s="10">
        <f t="shared" si="24"/>
        <v>0</v>
      </c>
      <c r="T57" s="10">
        <f t="shared" si="25"/>
        <v>0</v>
      </c>
    </row>
    <row r="58" spans="1:25" s="3" customFormat="1" ht="13.5" customHeight="1" x14ac:dyDescent="0.2">
      <c r="A58" s="154" t="s">
        <v>83</v>
      </c>
      <c r="B58" s="154"/>
      <c r="C58" s="154"/>
      <c r="D58" s="154"/>
      <c r="E58" s="154"/>
      <c r="F58" s="154"/>
      <c r="G58" s="154"/>
      <c r="H58" s="154"/>
      <c r="I58" s="10">
        <v>0</v>
      </c>
      <c r="J58" s="10">
        <v>0</v>
      </c>
      <c r="K58" s="10">
        <v>0</v>
      </c>
      <c r="L58" s="10">
        <v>0</v>
      </c>
      <c r="M58" s="10">
        <v>0</v>
      </c>
      <c r="N58" s="10">
        <v>0</v>
      </c>
      <c r="O58" s="10">
        <v>0</v>
      </c>
      <c r="P58" s="10">
        <v>0</v>
      </c>
      <c r="Q58" s="10">
        <v>0</v>
      </c>
      <c r="R58" s="10">
        <v>0</v>
      </c>
      <c r="S58" s="10">
        <f t="shared" si="24"/>
        <v>0</v>
      </c>
      <c r="T58" s="10">
        <f t="shared" si="25"/>
        <v>0</v>
      </c>
    </row>
    <row r="59" spans="1:25" s="3" customFormat="1" ht="13.5" customHeight="1" x14ac:dyDescent="0.2">
      <c r="A59" s="154" t="s">
        <v>84</v>
      </c>
      <c r="B59" s="154"/>
      <c r="C59" s="154"/>
      <c r="D59" s="154"/>
      <c r="E59" s="154"/>
      <c r="F59" s="154"/>
      <c r="G59" s="154"/>
      <c r="H59" s="154"/>
      <c r="I59" s="10">
        <v>0</v>
      </c>
      <c r="J59" s="10">
        <v>0</v>
      </c>
      <c r="K59" s="10">
        <v>0</v>
      </c>
      <c r="L59" s="10">
        <v>0</v>
      </c>
      <c r="M59" s="10">
        <v>0</v>
      </c>
      <c r="N59" s="10">
        <v>0</v>
      </c>
      <c r="O59" s="10">
        <v>0</v>
      </c>
      <c r="P59" s="10">
        <v>0</v>
      </c>
      <c r="Q59" s="10">
        <v>0</v>
      </c>
      <c r="R59" s="10">
        <v>0</v>
      </c>
      <c r="S59" s="10">
        <f t="shared" si="24"/>
        <v>0</v>
      </c>
      <c r="T59" s="10">
        <f t="shared" si="25"/>
        <v>0</v>
      </c>
    </row>
    <row r="60" spans="1:25" s="3" customFormat="1" ht="13.5" customHeight="1" x14ac:dyDescent="0.2">
      <c r="A60" s="154" t="s">
        <v>85</v>
      </c>
      <c r="B60" s="154"/>
      <c r="C60" s="154"/>
      <c r="D60" s="154"/>
      <c r="E60" s="154"/>
      <c r="F60" s="154"/>
      <c r="G60" s="154"/>
      <c r="H60" s="154"/>
      <c r="I60" s="10">
        <v>0</v>
      </c>
      <c r="J60" s="10">
        <v>0</v>
      </c>
      <c r="K60" s="10">
        <v>0</v>
      </c>
      <c r="L60" s="10">
        <v>0</v>
      </c>
      <c r="M60" s="10">
        <v>0</v>
      </c>
      <c r="N60" s="10">
        <v>0</v>
      </c>
      <c r="O60" s="10">
        <v>0</v>
      </c>
      <c r="P60" s="10">
        <v>0</v>
      </c>
      <c r="Q60" s="10">
        <v>0</v>
      </c>
      <c r="R60" s="10">
        <v>0</v>
      </c>
      <c r="S60" s="10">
        <f t="shared" si="24"/>
        <v>0</v>
      </c>
      <c r="T60" s="10">
        <f t="shared" si="25"/>
        <v>0</v>
      </c>
    </row>
    <row r="61" spans="1:25" s="3" customFormat="1" ht="13.5" customHeight="1" x14ac:dyDescent="0.2">
      <c r="A61" s="154" t="s">
        <v>86</v>
      </c>
      <c r="B61" s="154"/>
      <c r="C61" s="154"/>
      <c r="D61" s="154"/>
      <c r="E61" s="154"/>
      <c r="F61" s="154"/>
      <c r="G61" s="154"/>
      <c r="H61" s="154"/>
      <c r="I61" s="10">
        <v>0</v>
      </c>
      <c r="J61" s="10">
        <v>0</v>
      </c>
      <c r="K61" s="10">
        <v>0</v>
      </c>
      <c r="L61" s="10">
        <v>0</v>
      </c>
      <c r="M61" s="10">
        <v>0</v>
      </c>
      <c r="N61" s="10">
        <v>0</v>
      </c>
      <c r="O61" s="10">
        <v>0</v>
      </c>
      <c r="P61" s="10">
        <v>0</v>
      </c>
      <c r="Q61" s="10">
        <v>0</v>
      </c>
      <c r="R61" s="10">
        <v>0</v>
      </c>
      <c r="S61" s="10">
        <f t="shared" si="24"/>
        <v>0</v>
      </c>
      <c r="T61" s="10">
        <f t="shared" si="25"/>
        <v>0</v>
      </c>
    </row>
    <row r="62" spans="1:25" s="3" customFormat="1" ht="13.5" customHeight="1" x14ac:dyDescent="0.2">
      <c r="A62" s="139" t="s">
        <v>87</v>
      </c>
      <c r="B62" s="139" t="s">
        <v>88</v>
      </c>
      <c r="C62" s="148"/>
      <c r="D62" s="149"/>
      <c r="E62" s="149"/>
      <c r="F62" s="149"/>
      <c r="G62" s="149"/>
      <c r="H62" s="150"/>
      <c r="I62" s="10"/>
      <c r="J62" s="10"/>
      <c r="K62" s="10"/>
      <c r="L62" s="10"/>
      <c r="M62" s="10"/>
      <c r="N62" s="10"/>
      <c r="O62" s="10"/>
      <c r="P62" s="10"/>
      <c r="Q62" s="10"/>
      <c r="R62" s="10"/>
      <c r="S62" s="10">
        <f t="shared" si="24"/>
        <v>0</v>
      </c>
      <c r="T62" s="10">
        <f t="shared" si="25"/>
        <v>0</v>
      </c>
      <c r="V62" s="115"/>
      <c r="W62" s="114"/>
      <c r="X62" s="114"/>
      <c r="Y62" s="114"/>
    </row>
    <row r="63" spans="1:25" s="3" customFormat="1" ht="13.5" customHeight="1" x14ac:dyDescent="0.2">
      <c r="A63" s="139" t="s">
        <v>89</v>
      </c>
      <c r="B63" s="139" t="s">
        <v>88</v>
      </c>
      <c r="C63" s="148"/>
      <c r="D63" s="149"/>
      <c r="E63" s="149"/>
      <c r="F63" s="149"/>
      <c r="G63" s="149"/>
      <c r="H63" s="150"/>
      <c r="I63" s="10"/>
      <c r="J63" s="10"/>
      <c r="K63" s="10"/>
      <c r="L63" s="10"/>
      <c r="M63" s="10"/>
      <c r="N63" s="10"/>
      <c r="O63" s="10"/>
      <c r="P63" s="10"/>
      <c r="Q63" s="10"/>
      <c r="R63" s="10"/>
      <c r="S63" s="10">
        <f t="shared" si="24"/>
        <v>0</v>
      </c>
      <c r="T63" s="10">
        <f t="shared" si="25"/>
        <v>0</v>
      </c>
      <c r="W63" s="116"/>
      <c r="X63" s="116"/>
      <c r="Y63" s="116"/>
    </row>
    <row r="64" spans="1:25" s="3" customFormat="1" ht="13.5" customHeight="1" x14ac:dyDescent="0.2">
      <c r="A64" s="139" t="s">
        <v>90</v>
      </c>
      <c r="B64" s="139" t="s">
        <v>88</v>
      </c>
      <c r="C64" s="148"/>
      <c r="D64" s="149"/>
      <c r="E64" s="149"/>
      <c r="F64" s="149"/>
      <c r="G64" s="149"/>
      <c r="H64" s="150"/>
      <c r="I64" s="10"/>
      <c r="J64" s="10"/>
      <c r="K64" s="10"/>
      <c r="L64" s="10"/>
      <c r="M64" s="10"/>
      <c r="N64" s="10"/>
      <c r="O64" s="10"/>
      <c r="P64" s="10"/>
      <c r="Q64" s="10"/>
      <c r="R64" s="10"/>
      <c r="S64" s="10">
        <f t="shared" si="24"/>
        <v>0</v>
      </c>
      <c r="T64" s="10">
        <f t="shared" si="25"/>
        <v>0</v>
      </c>
      <c r="W64" s="100"/>
      <c r="X64" s="100"/>
      <c r="Y64" s="100"/>
    </row>
    <row r="65" spans="1:25" s="3" customFormat="1" ht="13.5" customHeight="1" x14ac:dyDescent="0.2">
      <c r="A65" s="139" t="s">
        <v>91</v>
      </c>
      <c r="B65" s="139" t="s">
        <v>88</v>
      </c>
      <c r="C65" s="148"/>
      <c r="D65" s="149"/>
      <c r="E65" s="149"/>
      <c r="F65" s="149"/>
      <c r="G65" s="149"/>
      <c r="H65" s="150"/>
      <c r="I65" s="10"/>
      <c r="J65" s="10"/>
      <c r="K65" s="10"/>
      <c r="L65" s="10"/>
      <c r="M65" s="10"/>
      <c r="N65" s="10"/>
      <c r="O65" s="10"/>
      <c r="P65" s="10"/>
      <c r="Q65" s="10"/>
      <c r="R65" s="10"/>
      <c r="S65" s="10">
        <f t="shared" si="24"/>
        <v>0</v>
      </c>
      <c r="T65" s="10">
        <f t="shared" si="25"/>
        <v>0</v>
      </c>
      <c r="W65" s="100"/>
      <c r="X65" s="100"/>
      <c r="Y65" s="100"/>
    </row>
    <row r="66" spans="1:25" s="3" customFormat="1" x14ac:dyDescent="0.2">
      <c r="A66" s="143" t="s">
        <v>92</v>
      </c>
      <c r="B66" s="143"/>
      <c r="C66" s="143"/>
      <c r="D66" s="143"/>
      <c r="E66" s="143"/>
      <c r="F66" s="143"/>
      <c r="G66" s="143"/>
      <c r="H66" s="143"/>
      <c r="I66" s="12">
        <f>TRUNC(ROUND(SUM(I34,I36:I39,I47,I56:I65),0),0)</f>
        <v>0</v>
      </c>
      <c r="J66" s="12">
        <f>TRUNC(ROUND(SUM(J34,J36:J39,J47,J56:J65),0),0)</f>
        <v>0</v>
      </c>
      <c r="K66" s="12">
        <f t="shared" ref="K66:R66" si="26">TRUNC(ROUND(SUM(K34,K36:K39,K47,K56:K65),0),0)</f>
        <v>0</v>
      </c>
      <c r="L66" s="12">
        <f t="shared" si="26"/>
        <v>0</v>
      </c>
      <c r="M66" s="12">
        <f t="shared" si="26"/>
        <v>0</v>
      </c>
      <c r="N66" s="12">
        <f t="shared" si="26"/>
        <v>0</v>
      </c>
      <c r="O66" s="12">
        <f t="shared" si="26"/>
        <v>0</v>
      </c>
      <c r="P66" s="12">
        <f t="shared" si="26"/>
        <v>0</v>
      </c>
      <c r="Q66" s="12">
        <f t="shared" si="26"/>
        <v>0</v>
      </c>
      <c r="R66" s="12">
        <f t="shared" si="26"/>
        <v>0</v>
      </c>
      <c r="S66" s="12">
        <f>SUM($I66,$K66,$M66,$O66,$Q66)</f>
        <v>0</v>
      </c>
      <c r="T66" s="12">
        <f t="shared" si="25"/>
        <v>0</v>
      </c>
      <c r="W66" s="100"/>
      <c r="X66" s="100"/>
      <c r="Y66" s="100"/>
    </row>
    <row r="67" spans="1:25" s="3" customFormat="1" ht="12.75" customHeight="1" x14ac:dyDescent="0.2">
      <c r="A67" s="7" t="s">
        <v>94</v>
      </c>
      <c r="B67" s="7"/>
      <c r="C67" s="7"/>
      <c r="D67" s="7"/>
      <c r="E67" s="7"/>
      <c r="F67" s="7"/>
      <c r="G67" s="7"/>
      <c r="H67" s="7"/>
      <c r="I67" s="9">
        <f>SUM(I50,I54,I66)</f>
        <v>0</v>
      </c>
      <c r="J67" s="9">
        <f>SUM(J51,J52,J66)</f>
        <v>0</v>
      </c>
      <c r="K67" s="9">
        <f>SUM(K50,K54,K66)</f>
        <v>0</v>
      </c>
      <c r="L67" s="9">
        <f>SUM(L51,L52,L66)</f>
        <v>0</v>
      </c>
      <c r="M67" s="9">
        <f>SUM(M50,M54,M66)</f>
        <v>0</v>
      </c>
      <c r="N67" s="9">
        <f>SUM(N51,N52,N66)</f>
        <v>0</v>
      </c>
      <c r="O67" s="9">
        <f>SUM(O50,O54,O66)</f>
        <v>0</v>
      </c>
      <c r="P67" s="9">
        <f>SUM(P51,P52,P66)</f>
        <v>0</v>
      </c>
      <c r="Q67" s="9">
        <f>SUM(Q50,Q54,Q66)</f>
        <v>0</v>
      </c>
      <c r="R67" s="9">
        <f>SUM(R51,R52,R66)</f>
        <v>0</v>
      </c>
      <c r="S67" s="9">
        <f t="shared" si="24"/>
        <v>0</v>
      </c>
      <c r="T67" s="9">
        <f t="shared" si="25"/>
        <v>0</v>
      </c>
      <c r="W67" s="100"/>
      <c r="X67" s="100"/>
      <c r="Y67" s="100"/>
    </row>
    <row r="68" spans="1:25" s="3" customFormat="1" ht="12.75" customHeight="1" x14ac:dyDescent="0.2">
      <c r="A68" s="139"/>
      <c r="B68" s="139"/>
      <c r="C68" s="139"/>
      <c r="D68" s="139"/>
      <c r="E68" s="139"/>
      <c r="F68" s="139"/>
      <c r="G68" s="139"/>
      <c r="H68" s="139"/>
      <c r="I68" s="10"/>
      <c r="J68" s="10"/>
      <c r="K68" s="10"/>
      <c r="L68" s="10"/>
      <c r="M68" s="10"/>
      <c r="N68" s="10"/>
      <c r="O68" s="10"/>
      <c r="P68" s="10"/>
      <c r="Q68" s="10"/>
      <c r="R68" s="10"/>
      <c r="S68" s="6"/>
    </row>
    <row r="69" spans="1:25" s="3" customFormat="1" x14ac:dyDescent="0.2">
      <c r="I69" s="39"/>
      <c r="J69" s="39"/>
      <c r="K69" s="39"/>
      <c r="L69" s="39"/>
      <c r="M69" s="39"/>
      <c r="N69" s="39"/>
      <c r="O69" s="39"/>
      <c r="P69" s="39"/>
      <c r="Q69" s="39"/>
      <c r="R69" s="39"/>
      <c r="S69" s="39"/>
    </row>
    <row r="70" spans="1:25" s="3" customFormat="1" x14ac:dyDescent="0.2">
      <c r="A70" s="151" t="s">
        <v>95</v>
      </c>
      <c r="B70" s="152"/>
      <c r="C70" s="152"/>
      <c r="D70" s="152"/>
      <c r="E70" s="152"/>
      <c r="F70" s="152"/>
      <c r="G70" s="152"/>
      <c r="H70" s="152"/>
      <c r="I70" s="152"/>
      <c r="J70" s="152"/>
      <c r="K70" s="152"/>
      <c r="L70" s="152"/>
      <c r="M70" s="152"/>
      <c r="N70" s="152"/>
      <c r="O70" s="152"/>
      <c r="P70" s="152"/>
      <c r="Q70" s="152"/>
      <c r="R70" s="152"/>
      <c r="S70" s="152"/>
      <c r="T70" s="152"/>
    </row>
    <row r="71" spans="1:25" s="3" customFormat="1" x14ac:dyDescent="0.2">
      <c r="I71" s="41"/>
      <c r="J71" s="41"/>
      <c r="K71" s="41"/>
      <c r="L71" s="41"/>
      <c r="M71" s="41"/>
      <c r="N71" s="41"/>
      <c r="O71" s="41"/>
      <c r="P71" s="41"/>
      <c r="Q71" s="41"/>
      <c r="R71" s="41"/>
      <c r="S71" s="41"/>
    </row>
    <row r="72" spans="1:25" s="3" customFormat="1" x14ac:dyDescent="0.2">
      <c r="G72" s="48"/>
      <c r="I72" s="39"/>
      <c r="J72" s="39"/>
      <c r="K72" s="39"/>
      <c r="L72" s="39"/>
      <c r="M72" s="39"/>
      <c r="N72" s="39"/>
      <c r="O72" s="39"/>
      <c r="P72" s="39"/>
      <c r="Q72" s="39"/>
      <c r="R72" s="39"/>
      <c r="S72" s="39"/>
    </row>
    <row r="73" spans="1:25" s="3" customFormat="1" x14ac:dyDescent="0.2">
      <c r="G73" s="48"/>
      <c r="I73" s="39"/>
      <c r="J73" s="39"/>
      <c r="K73" s="39"/>
      <c r="L73" s="39"/>
      <c r="M73" s="39"/>
      <c r="N73" s="39"/>
      <c r="O73" s="39"/>
      <c r="P73" s="39"/>
      <c r="Q73" s="39"/>
      <c r="R73" s="39"/>
      <c r="S73" s="39"/>
    </row>
    <row r="74" spans="1:25" s="3" customFormat="1" x14ac:dyDescent="0.2">
      <c r="A74" s="4"/>
      <c r="G74" s="48"/>
      <c r="I74" s="39"/>
      <c r="J74" s="39"/>
      <c r="K74" s="39"/>
      <c r="L74" s="39"/>
      <c r="M74" s="39"/>
      <c r="N74" s="39"/>
      <c r="O74" s="39"/>
      <c r="P74" s="39"/>
      <c r="Q74" s="39"/>
      <c r="R74" s="39"/>
      <c r="S74" s="39"/>
    </row>
    <row r="75" spans="1:25" s="3" customFormat="1" x14ac:dyDescent="0.2">
      <c r="A75" s="153"/>
      <c r="B75" s="153"/>
      <c r="C75" s="153"/>
      <c r="G75" s="42"/>
      <c r="I75" s="46"/>
      <c r="J75" s="46"/>
      <c r="K75" s="46"/>
      <c r="L75" s="46"/>
      <c r="M75" s="46"/>
      <c r="N75" s="46"/>
      <c r="O75" s="46"/>
      <c r="P75" s="46"/>
      <c r="Q75" s="46"/>
      <c r="R75" s="46"/>
      <c r="S75" s="46"/>
    </row>
    <row r="76" spans="1:25" s="3" customFormat="1" x14ac:dyDescent="0.2">
      <c r="A76" s="2"/>
      <c r="I76" s="47"/>
      <c r="J76" s="47"/>
      <c r="K76" s="47"/>
      <c r="L76" s="47"/>
      <c r="M76" s="47"/>
      <c r="N76" s="47"/>
      <c r="O76" s="47"/>
      <c r="P76" s="47"/>
      <c r="Q76" s="47"/>
      <c r="R76" s="47"/>
      <c r="S76" s="47"/>
    </row>
    <row r="77" spans="1:25" s="3" customFormat="1" x14ac:dyDescent="0.2">
      <c r="I77" s="39"/>
      <c r="J77" s="39"/>
      <c r="K77" s="39"/>
      <c r="L77" s="39"/>
      <c r="M77" s="39"/>
      <c r="N77" s="39"/>
      <c r="O77" s="39"/>
      <c r="P77" s="39"/>
      <c r="Q77" s="39"/>
      <c r="R77" s="39"/>
      <c r="S77" s="39"/>
    </row>
    <row r="78" spans="1:25" s="3" customFormat="1" x14ac:dyDescent="0.2">
      <c r="I78" s="39"/>
      <c r="J78" s="39"/>
      <c r="K78" s="39"/>
      <c r="L78" s="39"/>
      <c r="M78" s="39"/>
      <c r="N78" s="39"/>
      <c r="O78" s="39"/>
      <c r="P78" s="39"/>
      <c r="Q78" s="39"/>
      <c r="R78" s="39"/>
      <c r="S78" s="39"/>
    </row>
    <row r="79" spans="1:25" s="3" customFormat="1" x14ac:dyDescent="0.2">
      <c r="I79" s="39"/>
      <c r="J79" s="39"/>
      <c r="K79" s="39"/>
      <c r="L79" s="39"/>
      <c r="M79" s="39"/>
      <c r="N79" s="39"/>
      <c r="O79" s="39"/>
      <c r="P79" s="39"/>
      <c r="Q79" s="39"/>
      <c r="R79" s="39"/>
      <c r="S79" s="39"/>
    </row>
    <row r="80" spans="1:25" s="3" customFormat="1" x14ac:dyDescent="0.2">
      <c r="I80" s="39"/>
      <c r="J80" s="39"/>
      <c r="K80" s="39"/>
      <c r="L80" s="39"/>
      <c r="M80" s="39"/>
      <c r="N80" s="39"/>
      <c r="O80" s="39"/>
      <c r="P80" s="39"/>
      <c r="Q80" s="39"/>
      <c r="R80" s="39"/>
      <c r="S80" s="39"/>
    </row>
    <row r="81" spans="9:19" s="3" customFormat="1" x14ac:dyDescent="0.2">
      <c r="I81" s="39"/>
      <c r="J81" s="39"/>
      <c r="K81" s="39"/>
      <c r="L81" s="39"/>
      <c r="M81" s="39"/>
      <c r="N81" s="39"/>
      <c r="O81" s="39"/>
      <c r="P81" s="39"/>
      <c r="Q81" s="39"/>
      <c r="R81" s="39"/>
      <c r="S81" s="39"/>
    </row>
    <row r="82" spans="9:19" s="3" customFormat="1" x14ac:dyDescent="0.2">
      <c r="I82" s="39"/>
      <c r="J82" s="39"/>
      <c r="K82" s="39"/>
      <c r="L82" s="39"/>
      <c r="M82" s="39"/>
      <c r="N82" s="39"/>
      <c r="O82" s="39"/>
      <c r="P82" s="39"/>
      <c r="Q82" s="39"/>
      <c r="R82" s="39"/>
      <c r="S82" s="39"/>
    </row>
    <row r="83" spans="9:19" s="3" customFormat="1" x14ac:dyDescent="0.2">
      <c r="I83" s="39"/>
      <c r="J83" s="39"/>
      <c r="K83" s="39"/>
      <c r="L83" s="39"/>
      <c r="M83" s="39"/>
      <c r="N83" s="39"/>
      <c r="O83" s="39"/>
      <c r="P83" s="39"/>
      <c r="Q83" s="39"/>
      <c r="R83" s="39"/>
      <c r="S83" s="39"/>
    </row>
    <row r="84" spans="9:19" s="3" customFormat="1" x14ac:dyDescent="0.2">
      <c r="I84" s="39"/>
      <c r="J84" s="39"/>
      <c r="K84" s="39"/>
      <c r="L84" s="39"/>
      <c r="M84" s="39"/>
      <c r="N84" s="39"/>
      <c r="O84" s="39"/>
      <c r="P84" s="39"/>
      <c r="Q84" s="39"/>
      <c r="R84" s="39"/>
      <c r="S84" s="39"/>
    </row>
    <row r="85" spans="9:19" s="3" customFormat="1" x14ac:dyDescent="0.2">
      <c r="I85" s="39"/>
      <c r="J85" s="39"/>
      <c r="K85" s="39"/>
      <c r="L85" s="39"/>
      <c r="M85" s="39"/>
      <c r="N85" s="39"/>
      <c r="O85" s="39"/>
      <c r="P85" s="39"/>
      <c r="Q85" s="39"/>
      <c r="R85" s="39"/>
      <c r="S85" s="39"/>
    </row>
    <row r="86" spans="9:19" s="3" customFormat="1" x14ac:dyDescent="0.2">
      <c r="I86" s="39"/>
      <c r="J86" s="39"/>
      <c r="K86" s="39"/>
      <c r="L86" s="39"/>
      <c r="M86" s="39"/>
      <c r="N86" s="39"/>
      <c r="O86" s="39"/>
      <c r="P86" s="39"/>
      <c r="Q86" s="39"/>
      <c r="R86" s="39"/>
      <c r="S86" s="39"/>
    </row>
    <row r="87" spans="9:19" s="3" customFormat="1" x14ac:dyDescent="0.2">
      <c r="I87" s="39"/>
      <c r="J87" s="39"/>
      <c r="K87" s="39"/>
      <c r="L87" s="39"/>
      <c r="M87" s="39"/>
      <c r="N87" s="39"/>
      <c r="O87" s="39"/>
      <c r="P87" s="39"/>
      <c r="Q87" s="39"/>
      <c r="R87" s="39"/>
      <c r="S87" s="39"/>
    </row>
    <row r="88" spans="9:19" s="3" customFormat="1" x14ac:dyDescent="0.2">
      <c r="I88" s="39"/>
      <c r="J88" s="39"/>
      <c r="K88" s="39"/>
      <c r="L88" s="39"/>
      <c r="M88" s="39"/>
      <c r="N88" s="39"/>
      <c r="O88" s="39"/>
      <c r="P88" s="39"/>
      <c r="Q88" s="39"/>
      <c r="R88" s="39"/>
      <c r="S88" s="39"/>
    </row>
    <row r="89" spans="9:19" s="3" customFormat="1" x14ac:dyDescent="0.2">
      <c r="I89" s="39"/>
      <c r="J89" s="39"/>
      <c r="K89" s="39"/>
      <c r="L89" s="39"/>
      <c r="M89" s="39"/>
      <c r="N89" s="39"/>
      <c r="O89" s="39"/>
      <c r="P89" s="39"/>
      <c r="Q89" s="39"/>
      <c r="R89" s="39"/>
      <c r="S89" s="39"/>
    </row>
    <row r="90" spans="9:19" s="3" customFormat="1" x14ac:dyDescent="0.2">
      <c r="I90" s="39"/>
      <c r="J90" s="39"/>
      <c r="K90" s="39"/>
      <c r="L90" s="39"/>
      <c r="M90" s="39"/>
      <c r="N90" s="39"/>
      <c r="O90" s="39"/>
      <c r="P90" s="39"/>
      <c r="Q90" s="39"/>
      <c r="R90" s="39"/>
      <c r="S90" s="39"/>
    </row>
    <row r="91" spans="9:19" s="3" customFormat="1" x14ac:dyDescent="0.2">
      <c r="S91" s="40"/>
    </row>
    <row r="92" spans="9:19" s="3" customFormat="1" x14ac:dyDescent="0.2">
      <c r="S92" s="40"/>
    </row>
    <row r="93" spans="9:19" s="3" customFormat="1" x14ac:dyDescent="0.2">
      <c r="S93" s="40"/>
    </row>
    <row r="94" spans="9:19" s="3" customFormat="1" x14ac:dyDescent="0.2">
      <c r="S94" s="40"/>
    </row>
    <row r="95" spans="9:19" s="3" customFormat="1" x14ac:dyDescent="0.2">
      <c r="S95" s="40"/>
    </row>
    <row r="96" spans="9:19" s="3" customFormat="1" x14ac:dyDescent="0.2">
      <c r="S96" s="40"/>
    </row>
    <row r="97" spans="19:264" s="3" customFormat="1" x14ac:dyDescent="0.2">
      <c r="S97" s="40"/>
    </row>
    <row r="98" spans="19:264" s="3" customFormat="1" x14ac:dyDescent="0.2">
      <c r="S98" s="40"/>
    </row>
    <row r="99" spans="19:264" s="3" customFormat="1" x14ac:dyDescent="0.2">
      <c r="S99" s="40"/>
    </row>
    <row r="100" spans="19:264" s="3" customFormat="1" x14ac:dyDescent="0.2">
      <c r="S100" s="40"/>
    </row>
    <row r="101" spans="19:264" s="3" customFormat="1" x14ac:dyDescent="0.2">
      <c r="S101" s="40"/>
    </row>
    <row r="102" spans="19:264" s="3" customFormat="1" x14ac:dyDescent="0.2">
      <c r="S102" s="40"/>
    </row>
    <row r="103" spans="19:264" s="3" customFormat="1" x14ac:dyDescent="0.2">
      <c r="S103" s="40"/>
    </row>
    <row r="104" spans="19:264" s="3" customFormat="1" x14ac:dyDescent="0.2">
      <c r="S104" s="40"/>
    </row>
    <row r="105" spans="19:264" s="3" customFormat="1" x14ac:dyDescent="0.2">
      <c r="S105" s="40"/>
    </row>
    <row r="106" spans="19:264" s="3" customFormat="1" x14ac:dyDescent="0.2">
      <c r="S106" s="40"/>
    </row>
    <row r="107" spans="19:264" s="3" customFormat="1" x14ac:dyDescent="0.2">
      <c r="S107" s="40"/>
    </row>
    <row r="108" spans="19:264" s="3" customFormat="1" x14ac:dyDescent="0.2">
      <c r="S108" s="40"/>
    </row>
    <row r="109" spans="19:264" s="3" customFormat="1" x14ac:dyDescent="0.2">
      <c r="S109" s="40"/>
    </row>
    <row r="110" spans="19:264" s="3" customFormat="1" x14ac:dyDescent="0.2">
      <c r="S110" s="40"/>
      <c r="Z110" s="3" t="s">
        <v>96</v>
      </c>
    </row>
    <row r="111" spans="19:264" s="3" customFormat="1" x14ac:dyDescent="0.2">
      <c r="S111" s="40"/>
      <c r="Z111" s="147" t="str">
        <f>I6</f>
        <v>Year 1</v>
      </c>
      <c r="AA111" s="147"/>
      <c r="AB111" s="147" t="str">
        <f>IF(M6=0,"N/A",K6)</f>
        <v>Year 2</v>
      </c>
      <c r="AC111" s="147"/>
      <c r="AD111" s="147" t="str">
        <f>IF(O6=0,"N/A",M6)</f>
        <v>Year 3</v>
      </c>
      <c r="AE111" s="147"/>
      <c r="AF111" s="147" t="str">
        <f>IF(Q6=0,"N/A",O6)</f>
        <v>Year 4</v>
      </c>
      <c r="AG111" s="147"/>
      <c r="AH111" s="147" t="str">
        <f>IF(S6=0,"N/A",Q6)</f>
        <v>Year 5</v>
      </c>
      <c r="AI111" s="147"/>
      <c r="AL111" s="141"/>
      <c r="AM111" s="141"/>
      <c r="AN111" s="141"/>
      <c r="AO111" s="141"/>
      <c r="AP111" s="141"/>
      <c r="AQ111" s="141"/>
    </row>
    <row r="112" spans="19:264" s="3" customFormat="1" x14ac:dyDescent="0.2">
      <c r="S112" s="40"/>
      <c r="Y112" s="3" t="s">
        <v>97</v>
      </c>
      <c r="Z112" s="58" t="str">
        <f>I7</f>
        <v>Sponsor</v>
      </c>
      <c r="AA112" s="58" t="str">
        <f>J7</f>
        <v>UADA</v>
      </c>
      <c r="AB112" s="58" t="str">
        <f>IF(M7=0,"N/A",K7)</f>
        <v>Sponsor</v>
      </c>
      <c r="AC112" s="58" t="str">
        <f t="shared" ref="AC112:AI112" si="27">IF(N7=0,"N/A",L7)</f>
        <v>UADA</v>
      </c>
      <c r="AD112" s="58" t="str">
        <f t="shared" si="27"/>
        <v>Sponsor</v>
      </c>
      <c r="AE112" s="58" t="str">
        <f t="shared" si="27"/>
        <v>UADA</v>
      </c>
      <c r="AF112" s="58" t="str">
        <f t="shared" si="27"/>
        <v>Sponsor</v>
      </c>
      <c r="AG112" s="58" t="str">
        <f t="shared" si="27"/>
        <v>UADA</v>
      </c>
      <c r="AH112" s="58" t="str">
        <f t="shared" si="27"/>
        <v>Sponsor</v>
      </c>
      <c r="AI112" s="58" t="str">
        <f t="shared" si="27"/>
        <v>UADA</v>
      </c>
      <c r="AL112" s="58"/>
      <c r="AM112" s="58"/>
      <c r="AN112" s="58"/>
      <c r="AO112" s="58"/>
      <c r="AP112" s="58"/>
      <c r="AQ112" s="58"/>
      <c r="JD112" s="39"/>
    </row>
    <row r="113" spans="19:43" s="3" customFormat="1" x14ac:dyDescent="0.2">
      <c r="S113" s="40"/>
      <c r="Y113" s="3" t="str">
        <f>IF(E62=0,"None",E62)</f>
        <v>None</v>
      </c>
      <c r="Z113" s="10">
        <f>(IF(OR(I62=0,I62=""),0,(IF(I62&lt;=25000,I62,25000))))</f>
        <v>0</v>
      </c>
      <c r="AA113" s="10">
        <f>(IF(OR(L62=0,L62=""),0,(IF(L62&lt;=25000,L62,25000))))</f>
        <v>0</v>
      </c>
      <c r="AB113" s="10">
        <f>IF(AB$112="N/A",0,IF(OR(K62=0,K62=""),0,(IF(I62+K62&lt;=25000,K62,25000-Z113))))</f>
        <v>0</v>
      </c>
      <c r="AC113" s="10">
        <f>IF(AC$112="N/A",0,IF(OR(N62=0,N62=""),0,(IF(L62+N62&lt;=25000,N62,25000-AA113))))</f>
        <v>0</v>
      </c>
      <c r="AD113" s="10">
        <f>IF(AD$112="N/A",0,IF(OR(M62=0,M62=""),0,(IF(I62+K62+M62&lt;=25000,M62,25000-Z113-AB113))))</f>
        <v>0</v>
      </c>
      <c r="AE113" s="10">
        <f>IF(AE$112="N/A",0,IF(OR(P62=0,P62=""),0,(IF(L62+N62+P62&lt;=25000,P62,25000-AA113-AC113))))</f>
        <v>0</v>
      </c>
      <c r="AF113" s="10">
        <f>IF(AF$112="N/A",0,IF(OR(O62=0,O62=""),0,(IF(I62+K62+M62+O62&lt;=25000,O62,25000-Z113-AB113-AD113))))</f>
        <v>0</v>
      </c>
      <c r="AG113" s="10">
        <f>IF(AG$112="N/A",0,IF(OR(R62=0,R62=""),0,(IF(L62+N62+P62+R62&lt;=25000,R62,25000-AA113-AC113-AE113))))</f>
        <v>0</v>
      </c>
      <c r="AH113" s="3">
        <f>IF(AH$112="N/A",0,IF(OR(Q62=0,Q62=""),0,(IF(I62+K62+M62+O62+Q62&lt;=25000,Q62,25000-Z113-AB113-AD113-AF113))))</f>
        <v>0</v>
      </c>
      <c r="AI113" s="3">
        <f>IF(AI$112="N/A",0,IF(OR(T62=0,T62=""),0,(IF(N62+P62+R62+T62&lt;=25000,T62,25000-AA113-AC113-AE113-AG113))))</f>
        <v>0</v>
      </c>
      <c r="AL113" s="10"/>
      <c r="AM113" s="10"/>
      <c r="AN113" s="10"/>
      <c r="AO113" s="10"/>
    </row>
    <row r="114" spans="19:43" s="3" customFormat="1" x14ac:dyDescent="0.2">
      <c r="S114" s="40"/>
      <c r="Y114" s="3" t="str">
        <f>IF(E63=0,"None",E63)</f>
        <v>None</v>
      </c>
      <c r="Z114" s="10">
        <f>(IF(OR(I63=0,I63=""),0,(IF(I63&lt;=25000,I63,25000))))</f>
        <v>0</v>
      </c>
      <c r="AA114" s="10">
        <f>(IF(OR(L63=0,L63=""),0,(IF(L63&lt;=25000,L63,25000))))</f>
        <v>0</v>
      </c>
      <c r="AB114" s="10">
        <f>IF(AB$112="N/A",0,IF(OR(K63=0,K63=""),0,(IF(I63+K63&lt;=25000,K63,25000-Z114))))</f>
        <v>0</v>
      </c>
      <c r="AC114" s="10">
        <f>IF(AC$112="N/A",0,IF(OR(N63=0,N63=""),0,(IF(L63+N63&lt;=25000,N63,25000-AA114))))</f>
        <v>0</v>
      </c>
      <c r="AD114" s="10">
        <f>IF(AD$112="N/A",0,IF(OR(M63=0,M63=""),0,(IF(I63+K63+M63&lt;=25000,M63,25000-Z114-AB114))))</f>
        <v>0</v>
      </c>
      <c r="AE114" s="10">
        <f>IF(AE$112="N/A",0,IF(OR(P63=0,P63=""),0,(IF(L63+N63+P63&lt;=25000,P63,25000-AA114-AC114))))</f>
        <v>0</v>
      </c>
      <c r="AF114" s="10">
        <f>IF(AF$112="N/A",0,IF(OR(O63=0,O63=""),0,(IF(I63+K63+M63+O63&lt;=25000,O63,25000-Z114-AB114-AD114))))</f>
        <v>0</v>
      </c>
      <c r="AG114" s="10">
        <f>IF(AG$112="N/A",0,IF(OR(R63=0,R63=""),0,(IF(L63+N63+P63+R63&lt;=25000,R63,25000-AA114-AC114-AE114))))</f>
        <v>0</v>
      </c>
      <c r="AH114" s="3">
        <f>IF(AH$112="N/A",0,IF(OR(S63=0,S63=""),0,(IF(M63+O63+Q63+S63&lt;=25000,S63,25000-Z114-AB114-AD114-AF114))))</f>
        <v>0</v>
      </c>
      <c r="AI114" s="3">
        <f>IF(AI$112="N/A",0,IF(OR(T63=0,T63=""),0,(IF(N63+P63+R63+T63&lt;=25000,T63,25000-AA114-AC114-AE114-AG114))))</f>
        <v>0</v>
      </c>
    </row>
    <row r="115" spans="19:43" s="3" customFormat="1" x14ac:dyDescent="0.2">
      <c r="S115" s="40"/>
      <c r="Y115" s="3" t="str">
        <f>IF(E64=0,"None",E64)</f>
        <v>None</v>
      </c>
      <c r="Z115" s="10">
        <f>(IF(OR(I64=0,I64=""),0,(IF(I64&lt;=25000,I64,25000))))</f>
        <v>0</v>
      </c>
      <c r="AA115" s="10">
        <f>(IF(OR(L64=0,L64=""),0,(IF(L64&lt;=25000,L64,25000))))</f>
        <v>0</v>
      </c>
      <c r="AB115" s="10">
        <f>IF(AB$112="N/A",0,IF(OR(K64=0,K64=""),0,(IF(I64+K64&lt;=25000,K64,25000-Z115))))</f>
        <v>0</v>
      </c>
      <c r="AC115" s="10">
        <f>IF(AC$112="N/A",0,IF(OR(N64=0,N64=""),0,(IF(L64+N64&lt;=25000,N64,25000-AA115))))</f>
        <v>0</v>
      </c>
      <c r="AD115" s="10">
        <f>IF(AD$112="N/A",0,IF(OR(M64=0,M64=""),0,(IF(I64+K64+M64&lt;=25000,M64,25000-Z115-AB115))))</f>
        <v>0</v>
      </c>
      <c r="AE115" s="10">
        <f>IF(AE$112="N/A",0,IF(OR(P64=0,P64=""),0,(IF(L64+N64+P64&lt;=25000,P64,25000-AA115-AC115))))</f>
        <v>0</v>
      </c>
      <c r="AF115" s="10">
        <f>IF(AF$112="N/A",0,IF(OR(O64=0,O64=""),0,(IF(I64+K64+M64+O64&lt;=25000,O64,25000-Z115-AB115-AD115))))</f>
        <v>0</v>
      </c>
      <c r="AG115" s="10">
        <f>IF(AG$112="N/A",0,IF(OR(R64=0,R64=""),0,(IF(L64+N64+P64+R64&lt;=25000,R64,25000-AA115-AC115-AE115))))</f>
        <v>0</v>
      </c>
      <c r="AH115" s="3">
        <f>IF(AH$112="N/A",0,IF(OR(S64=0,S64=""),0,(IF(M64+O64+Q64+S64&lt;=25000,S64,25000-Z115-AB115-AD115-AF115))))</f>
        <v>0</v>
      </c>
      <c r="AI115" s="3">
        <f>IF(AI$112="N/A",0,IF(OR(T64=0,T64=""),0,(IF(N64+P64+R64+T64&lt;=25000,T64,25000-AA115-AC115-AE115-AG115))))</f>
        <v>0</v>
      </c>
    </row>
    <row r="116" spans="19:43" s="3" customFormat="1" x14ac:dyDescent="0.2">
      <c r="S116" s="40"/>
      <c r="Y116" s="3" t="str">
        <f>IF(E65=0,"None",E65)</f>
        <v>None</v>
      </c>
      <c r="Z116" s="10">
        <f>(IF(OR(I65=0,I65=""),0,(IF(I65&lt;=25000,I65,25000))))</f>
        <v>0</v>
      </c>
      <c r="AA116" s="10">
        <f>(IF(OR(L65=0,L65=""),0,(IF(L65&lt;=25000,L65,25000))))</f>
        <v>0</v>
      </c>
      <c r="AB116" s="10">
        <f>IF(AB$112="N/A",0,IF(OR(K65=0,K65=""),0,(IF(I65+K65&lt;=25000,K65,25000-Z116))))</f>
        <v>0</v>
      </c>
      <c r="AC116" s="10">
        <f>IF(AC$112="N/A",0,IF(OR(N65=0,N65=""),0,(IF(L65+N65&lt;=25000,N65,25000-AA116))))</f>
        <v>0</v>
      </c>
      <c r="AD116" s="10">
        <f>IF(AD$112="N/A",0,IF(OR(M65=0,M65=""),0,(IF(I65+K65+M65&lt;=25000,M65,25000-Z116-AB116))))</f>
        <v>0</v>
      </c>
      <c r="AE116" s="10">
        <f>IF(AE$112="N/A",0,IF(OR(P65=0,P65=""),0,(IF(L65+N65+P65&lt;=25000,P65,25000-AA116-AC116))))</f>
        <v>0</v>
      </c>
      <c r="AF116" s="10">
        <f>IF(AF$112="N/A",0,IF(OR(O65=0,O65=""),0,(IF(I65+K65+M65+O65&lt;=25000,O65,25000-Z116-AB116-AD116))))</f>
        <v>0</v>
      </c>
      <c r="AG116" s="10">
        <f>IF(AG$112="N/A",0,IF(OR(R65=0,R65=""),0,(IF(L65+N65+P65+R65&lt;=25000,R65,25000-AA116-AC116-AE116))))</f>
        <v>0</v>
      </c>
      <c r="AH116" s="3">
        <f>IF(AH$112="N/A",0,IF(OR(S65=0,S65=""),0,(IF(M65+O65+Q65+S65&lt;=25000,S65,25000-Z116-AB116-AD116-AF116))))</f>
        <v>0</v>
      </c>
      <c r="AI116" s="3">
        <f>IF(AI$112="N/A",0,IF(OR(T65=0,T65=""),0,(IF(N65+P65+R65+T65&lt;=25000,T65,25000-AA116-AC116-AE116-AG116))))</f>
        <v>0</v>
      </c>
    </row>
    <row r="117" spans="19:43" s="3" customFormat="1" ht="13.5" thickBot="1" x14ac:dyDescent="0.25">
      <c r="S117" s="40"/>
      <c r="Z117" s="26">
        <f t="shared" ref="Z117:AI117" si="28">SUM(Z113:Z116)</f>
        <v>0</v>
      </c>
      <c r="AA117" s="26">
        <f t="shared" si="28"/>
        <v>0</v>
      </c>
      <c r="AB117" s="26">
        <f t="shared" si="28"/>
        <v>0</v>
      </c>
      <c r="AC117" s="26">
        <f t="shared" si="28"/>
        <v>0</v>
      </c>
      <c r="AD117" s="26">
        <f t="shared" si="28"/>
        <v>0</v>
      </c>
      <c r="AE117" s="26">
        <f t="shared" si="28"/>
        <v>0</v>
      </c>
      <c r="AF117" s="26">
        <f t="shared" si="28"/>
        <v>0</v>
      </c>
      <c r="AG117" s="26">
        <f t="shared" si="28"/>
        <v>0</v>
      </c>
      <c r="AH117" s="26">
        <f t="shared" si="28"/>
        <v>0</v>
      </c>
      <c r="AI117" s="26">
        <f t="shared" si="28"/>
        <v>0</v>
      </c>
      <c r="AL117" s="47"/>
      <c r="AM117" s="47"/>
      <c r="AN117" s="47"/>
      <c r="AO117" s="47"/>
      <c r="AP117" s="47"/>
      <c r="AQ117" s="47"/>
    </row>
    <row r="118" spans="19:43" s="3" customFormat="1" ht="13.5" thickTop="1" x14ac:dyDescent="0.2">
      <c r="S118" s="40"/>
    </row>
    <row r="119" spans="19:43" s="3" customFormat="1" x14ac:dyDescent="0.2">
      <c r="S119" s="40"/>
    </row>
    <row r="120" spans="19:43" s="3" customFormat="1" x14ac:dyDescent="0.2">
      <c r="S120" s="40"/>
    </row>
    <row r="121" spans="19:43" s="3" customFormat="1" x14ac:dyDescent="0.2">
      <c r="S121" s="40"/>
    </row>
    <row r="122" spans="19:43" s="3" customFormat="1" x14ac:dyDescent="0.2">
      <c r="S122" s="40"/>
    </row>
    <row r="123" spans="19:43" s="3" customFormat="1" x14ac:dyDescent="0.2">
      <c r="S123" s="40"/>
    </row>
    <row r="124" spans="19:43" s="3" customFormat="1" x14ac:dyDescent="0.2">
      <c r="S124" s="40"/>
    </row>
    <row r="125" spans="19:43" s="3" customFormat="1" x14ac:dyDescent="0.2">
      <c r="S125" s="40"/>
    </row>
    <row r="126" spans="19:43" s="3" customFormat="1" x14ac:dyDescent="0.2">
      <c r="S126" s="40"/>
    </row>
    <row r="127" spans="19:43" s="3" customFormat="1" x14ac:dyDescent="0.2">
      <c r="S127" s="40"/>
    </row>
    <row r="128" spans="19:43" s="3" customFormat="1" x14ac:dyDescent="0.2">
      <c r="S128" s="40"/>
    </row>
    <row r="129" spans="19:19" s="3" customFormat="1" x14ac:dyDescent="0.2">
      <c r="S129" s="40"/>
    </row>
    <row r="130" spans="19:19" s="3" customFormat="1" x14ac:dyDescent="0.2">
      <c r="S130" s="40"/>
    </row>
    <row r="131" spans="19:19" s="3" customFormat="1" x14ac:dyDescent="0.2">
      <c r="S131" s="40"/>
    </row>
    <row r="132" spans="19:19" s="3" customFormat="1" x14ac:dyDescent="0.2">
      <c r="S132" s="40"/>
    </row>
    <row r="133" spans="19:19" s="3" customFormat="1" x14ac:dyDescent="0.2">
      <c r="S133" s="40"/>
    </row>
    <row r="134" spans="19:19" s="3" customFormat="1" x14ac:dyDescent="0.2">
      <c r="S134" s="40"/>
    </row>
    <row r="135" spans="19:19" s="3" customFormat="1" x14ac:dyDescent="0.2">
      <c r="S135" s="40"/>
    </row>
    <row r="136" spans="19:19" s="3" customFormat="1" x14ac:dyDescent="0.2">
      <c r="S136" s="40"/>
    </row>
    <row r="137" spans="19:19" s="3" customFormat="1" x14ac:dyDescent="0.2">
      <c r="S137" s="40"/>
    </row>
    <row r="138" spans="19:19" s="3" customFormat="1" x14ac:dyDescent="0.2">
      <c r="S138" s="40"/>
    </row>
    <row r="139" spans="19:19" s="3" customFormat="1" x14ac:dyDescent="0.2">
      <c r="S139" s="40"/>
    </row>
    <row r="140" spans="19:19" s="3" customFormat="1" x14ac:dyDescent="0.2">
      <c r="S140" s="40"/>
    </row>
    <row r="141" spans="19:19" s="3" customFormat="1" x14ac:dyDescent="0.2">
      <c r="S141" s="40"/>
    </row>
    <row r="142" spans="19:19" s="3" customFormat="1" x14ac:dyDescent="0.2">
      <c r="S142" s="40"/>
    </row>
    <row r="143" spans="19:19" s="3" customFormat="1" x14ac:dyDescent="0.2">
      <c r="S143" s="40"/>
    </row>
    <row r="144" spans="19:19" s="3" customFormat="1" x14ac:dyDescent="0.2">
      <c r="S144" s="40"/>
    </row>
    <row r="145" spans="19:19" s="3" customFormat="1" x14ac:dyDescent="0.2">
      <c r="S145" s="40"/>
    </row>
    <row r="146" spans="19:19" s="3" customFormat="1" x14ac:dyDescent="0.2">
      <c r="S146" s="40"/>
    </row>
    <row r="147" spans="19:19" s="3" customFormat="1" x14ac:dyDescent="0.2">
      <c r="S147" s="40"/>
    </row>
    <row r="148" spans="19:19" s="3" customFormat="1" x14ac:dyDescent="0.2">
      <c r="S148" s="40"/>
    </row>
    <row r="149" spans="19:19" s="3" customFormat="1" x14ac:dyDescent="0.2">
      <c r="S149" s="40"/>
    </row>
    <row r="150" spans="19:19" s="3" customFormat="1" x14ac:dyDescent="0.2">
      <c r="S150" s="40"/>
    </row>
    <row r="151" spans="19:19" s="3" customFormat="1" x14ac:dyDescent="0.2">
      <c r="S151" s="40"/>
    </row>
    <row r="152" spans="19:19" s="3" customFormat="1" x14ac:dyDescent="0.2">
      <c r="S152" s="40"/>
    </row>
    <row r="153" spans="19:19" s="3" customFormat="1" x14ac:dyDescent="0.2">
      <c r="S153" s="40"/>
    </row>
    <row r="154" spans="19:19" s="3" customFormat="1" x14ac:dyDescent="0.2">
      <c r="S154" s="40"/>
    </row>
    <row r="155" spans="19:19" s="3" customFormat="1" x14ac:dyDescent="0.2">
      <c r="S155" s="40"/>
    </row>
    <row r="156" spans="19:19" s="3" customFormat="1" x14ac:dyDescent="0.2">
      <c r="S156" s="40"/>
    </row>
    <row r="157" spans="19:19" s="3" customFormat="1" x14ac:dyDescent="0.2">
      <c r="S157" s="40"/>
    </row>
    <row r="158" spans="19:19" s="3" customFormat="1" x14ac:dyDescent="0.2">
      <c r="S158" s="40"/>
    </row>
    <row r="159" spans="19:19" s="3" customFormat="1" x14ac:dyDescent="0.2">
      <c r="S159" s="40"/>
    </row>
    <row r="160" spans="19:19" s="3" customFormat="1" x14ac:dyDescent="0.2">
      <c r="S160" s="40"/>
    </row>
    <row r="161" spans="19:19" s="3" customFormat="1" x14ac:dyDescent="0.2">
      <c r="S161" s="40"/>
    </row>
    <row r="162" spans="19:19" s="3" customFormat="1" x14ac:dyDescent="0.2">
      <c r="S162" s="40"/>
    </row>
    <row r="163" spans="19:19" s="3" customFormat="1" x14ac:dyDescent="0.2">
      <c r="S163" s="40"/>
    </row>
    <row r="164" spans="19:19" s="3" customFormat="1" x14ac:dyDescent="0.2">
      <c r="S164" s="40"/>
    </row>
    <row r="165" spans="19:19" s="3" customFormat="1" x14ac:dyDescent="0.2">
      <c r="S165" s="40"/>
    </row>
    <row r="166" spans="19:19" s="3" customFormat="1" x14ac:dyDescent="0.2">
      <c r="S166" s="40"/>
    </row>
    <row r="167" spans="19:19" s="3" customFormat="1" x14ac:dyDescent="0.2">
      <c r="S167" s="40"/>
    </row>
    <row r="168" spans="19:19" s="3" customFormat="1" x14ac:dyDescent="0.2">
      <c r="S168" s="40"/>
    </row>
    <row r="169" spans="19:19" s="3" customFormat="1" x14ac:dyDescent="0.2">
      <c r="S169" s="40"/>
    </row>
    <row r="170" spans="19:19" s="3" customFormat="1" x14ac:dyDescent="0.2">
      <c r="S170" s="40"/>
    </row>
    <row r="171" spans="19:19" s="3" customFormat="1" x14ac:dyDescent="0.2">
      <c r="S171" s="40"/>
    </row>
    <row r="172" spans="19:19" s="3" customFormat="1" x14ac:dyDescent="0.2">
      <c r="S172" s="40"/>
    </row>
    <row r="173" spans="19:19" s="3" customFormat="1" x14ac:dyDescent="0.2">
      <c r="S173" s="40"/>
    </row>
    <row r="174" spans="19:19" s="3" customFormat="1" x14ac:dyDescent="0.2">
      <c r="S174" s="40"/>
    </row>
    <row r="175" spans="19:19" s="3" customFormat="1" x14ac:dyDescent="0.2">
      <c r="S175" s="40"/>
    </row>
    <row r="176" spans="19:19" s="3" customFormat="1" x14ac:dyDescent="0.2">
      <c r="S176" s="40"/>
    </row>
    <row r="177" spans="1:20" s="3" customFormat="1" x14ac:dyDescent="0.2">
      <c r="S177" s="40"/>
    </row>
    <row r="178" spans="1:20" x14ac:dyDescent="0.2">
      <c r="A178" s="3"/>
      <c r="B178" s="3"/>
      <c r="C178" s="3"/>
      <c r="D178" s="3"/>
      <c r="E178" s="3"/>
      <c r="F178" s="3"/>
      <c r="G178" s="3"/>
      <c r="H178" s="3"/>
      <c r="I178" s="3"/>
      <c r="J178" s="3"/>
      <c r="K178" s="3"/>
      <c r="L178" s="3"/>
      <c r="M178" s="3"/>
      <c r="N178" s="3"/>
      <c r="O178" s="3"/>
      <c r="P178" s="3"/>
      <c r="Q178" s="3"/>
      <c r="R178" s="3"/>
      <c r="S178" s="40"/>
      <c r="T178" s="3"/>
    </row>
    <row r="179" spans="1:20" x14ac:dyDescent="0.2">
      <c r="A179" s="3"/>
      <c r="B179" s="3"/>
      <c r="C179" s="3"/>
      <c r="D179" s="3"/>
      <c r="E179" s="3"/>
      <c r="F179" s="3"/>
      <c r="G179" s="3"/>
      <c r="H179" s="3"/>
      <c r="I179" s="3"/>
      <c r="J179" s="3"/>
      <c r="K179" s="3"/>
      <c r="L179" s="3"/>
      <c r="M179" s="3"/>
      <c r="N179" s="3"/>
      <c r="O179" s="3"/>
      <c r="P179" s="3"/>
      <c r="Q179" s="3"/>
      <c r="R179" s="3"/>
      <c r="S179" s="40"/>
      <c r="T179" s="3"/>
    </row>
  </sheetData>
  <mergeCells count="56">
    <mergeCell ref="B56:D56"/>
    <mergeCell ref="B4:H4"/>
    <mergeCell ref="B2:H2"/>
    <mergeCell ref="B5:H5"/>
    <mergeCell ref="A44:H44"/>
    <mergeCell ref="C6:E6"/>
    <mergeCell ref="F6:G6"/>
    <mergeCell ref="C7:E7"/>
    <mergeCell ref="D50:E50"/>
    <mergeCell ref="D51:E51"/>
    <mergeCell ref="D52:E52"/>
    <mergeCell ref="A42:H42"/>
    <mergeCell ref="A49:H49"/>
    <mergeCell ref="A43:H43"/>
    <mergeCell ref="E32:F32"/>
    <mergeCell ref="A38:H38"/>
    <mergeCell ref="O6:P6"/>
    <mergeCell ref="S6:T6"/>
    <mergeCell ref="K6:L6"/>
    <mergeCell ref="Q6:R6"/>
    <mergeCell ref="A1:C1"/>
    <mergeCell ref="D1:E1"/>
    <mergeCell ref="F1:H1"/>
    <mergeCell ref="B3:C3"/>
    <mergeCell ref="E3:H3"/>
    <mergeCell ref="I6:J6"/>
    <mergeCell ref="M6:N6"/>
    <mergeCell ref="A39:B39"/>
    <mergeCell ref="A40:H40"/>
    <mergeCell ref="A41:H41"/>
    <mergeCell ref="E31:F31"/>
    <mergeCell ref="D27:G27"/>
    <mergeCell ref="E28:F28"/>
    <mergeCell ref="E29:F29"/>
    <mergeCell ref="E30:F30"/>
    <mergeCell ref="A45:H45"/>
    <mergeCell ref="A46:H46"/>
    <mergeCell ref="A75:C75"/>
    <mergeCell ref="A61:H61"/>
    <mergeCell ref="C62:H62"/>
    <mergeCell ref="C63:H63"/>
    <mergeCell ref="C64:H64"/>
    <mergeCell ref="A57:H57"/>
    <mergeCell ref="A58:H58"/>
    <mergeCell ref="C65:H65"/>
    <mergeCell ref="A70:T70"/>
    <mergeCell ref="A59:H59"/>
    <mergeCell ref="A60:H60"/>
    <mergeCell ref="F56:G56"/>
    <mergeCell ref="A55:H55"/>
    <mergeCell ref="D54:E54"/>
    <mergeCell ref="AH111:AI111"/>
    <mergeCell ref="Z111:AA111"/>
    <mergeCell ref="AB111:AC111"/>
    <mergeCell ref="AD111:AE111"/>
    <mergeCell ref="AF111:AG111"/>
  </mergeCells>
  <conditionalFormatting sqref="E9:F9">
    <cfRule type="expression" dxfId="9" priority="10">
      <formula>C8=12</formula>
    </cfRule>
  </conditionalFormatting>
  <conditionalFormatting sqref="E11:F11">
    <cfRule type="expression" dxfId="8" priority="9">
      <formula>C10=12</formula>
    </cfRule>
  </conditionalFormatting>
  <conditionalFormatting sqref="E13:F13">
    <cfRule type="expression" dxfId="7" priority="8">
      <formula>C12=12</formula>
    </cfRule>
  </conditionalFormatting>
  <conditionalFormatting sqref="E15:F15">
    <cfRule type="expression" dxfId="6" priority="7">
      <formula>C14=12</formula>
    </cfRule>
  </conditionalFormatting>
  <conditionalFormatting sqref="E17:F17">
    <cfRule type="expression" dxfId="5" priority="6">
      <formula>C16=12</formula>
    </cfRule>
  </conditionalFormatting>
  <conditionalFormatting sqref="G9">
    <cfRule type="expression" dxfId="4" priority="5">
      <formula>C8=12</formula>
    </cfRule>
  </conditionalFormatting>
  <conditionalFormatting sqref="G11">
    <cfRule type="expression" dxfId="3" priority="4">
      <formula>C10=12</formula>
    </cfRule>
  </conditionalFormatting>
  <conditionalFormatting sqref="G13">
    <cfRule type="expression" dxfId="2" priority="3">
      <formula>C12=12</formula>
    </cfRule>
  </conditionalFormatting>
  <conditionalFormatting sqref="G15">
    <cfRule type="expression" dxfId="1" priority="2">
      <formula>C14=12</formula>
    </cfRule>
  </conditionalFormatting>
  <conditionalFormatting sqref="G17">
    <cfRule type="expression" dxfId="0" priority="1">
      <formula>C16=12</formula>
    </cfRule>
  </conditionalFormatting>
  <dataValidations count="2">
    <dataValidation type="list" allowBlank="1" showInputMessage="1" showErrorMessage="1" errorTitle="Appointment length" error="Please enter 9 (academic appointment) or 12 (calendar year appointment)." sqref="C8 C10 C12 C14 C16 C18:C21" xr:uid="{00000000-0002-0000-0400-000000000000}">
      <formula1>"9, 12"</formula1>
    </dataValidation>
    <dataValidation type="list" allowBlank="1" showInputMessage="1" showErrorMessage="1" sqref="E18:E21" xr:uid="{00000000-0002-0000-0400-000001000000}">
      <formula1>"NonCL, Class"</formula1>
    </dataValidation>
  </dataValidations>
  <printOptions horizontalCentered="1"/>
  <pageMargins left="0.75" right="0.75" top="1" bottom="1" header="0.5" footer="0.5"/>
  <pageSetup scale="5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10292B6849664BB2ABD93ADC04BDDF" ma:contentTypeVersion="13" ma:contentTypeDescription="Create a new document." ma:contentTypeScope="" ma:versionID="63f3a6ce54a06238a193bbd48b11b338">
  <xsd:schema xmlns:xsd="http://www.w3.org/2001/XMLSchema" xmlns:xs="http://www.w3.org/2001/XMLSchema" xmlns:p="http://schemas.microsoft.com/office/2006/metadata/properties" xmlns:ns2="73028a29-9c66-40ce-9b1d-63b5f363b65f" xmlns:ns3="a9e4c1da-6b66-4bd2-865b-8796d9aa3110" targetNamespace="http://schemas.microsoft.com/office/2006/metadata/properties" ma:root="true" ma:fieldsID="4e343f4e8754bd490b0d499bcbbd88ed" ns2:_="" ns3:_="">
    <xsd:import namespace="73028a29-9c66-40ce-9b1d-63b5f363b65f"/>
    <xsd:import namespace="a9e4c1da-6b66-4bd2-865b-8796d9aa31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28a29-9c66-40ce-9b1d-63b5f363b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0718b6-3a0e-4986-926b-3b325d9d6b6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e4c1da-6b66-4bd2-865b-8796d9aa31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27230da-501f-48da-9922-bf5482d8d384}" ma:internalName="TaxCatchAll" ma:showField="CatchAllData" ma:web="a9e4c1da-6b66-4bd2-865b-8796d9aa31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9e4c1da-6b66-4bd2-865b-8796d9aa3110" xsi:nil="true"/>
    <lcf76f155ced4ddcb4097134ff3c332f xmlns="73028a29-9c66-40ce-9b1d-63b5f363b6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8CC528-8FB4-46B4-AC97-0357C1320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028a29-9c66-40ce-9b1d-63b5f363b65f"/>
    <ds:schemaRef ds:uri="a9e4c1da-6b66-4bd2-865b-8796d9aa3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FA7205-F95D-4041-967D-0C13B4575052}">
  <ds:schemaRefs>
    <ds:schemaRef ds:uri="http://schemas.microsoft.com/sharepoint/v3/contenttype/forms"/>
  </ds:schemaRefs>
</ds:datastoreItem>
</file>

<file path=customXml/itemProps3.xml><?xml version="1.0" encoding="utf-8"?>
<ds:datastoreItem xmlns:ds="http://schemas.openxmlformats.org/officeDocument/2006/customXml" ds:itemID="{9F5A178A-B1EF-4BD1-8B50-6C6D7FB0E5EB}">
  <ds:schemaRefs>
    <ds:schemaRef ds:uri="http://schemas.microsoft.com/office/2006/metadata/properties"/>
    <ds:schemaRef ds:uri="http://schemas.microsoft.com/office/infopath/2007/PartnerControls"/>
    <ds:schemaRef ds:uri="a9e4c1da-6b66-4bd2-865b-8796d9aa3110"/>
    <ds:schemaRef ds:uri="73028a29-9c66-40ce-9b1d-63b5f363b6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1-YR Budg</vt:lpstr>
      <vt:lpstr>2-YR Budg</vt:lpstr>
      <vt:lpstr>3-YR Budg</vt:lpstr>
      <vt:lpstr>4-YR Budg</vt:lpstr>
      <vt:lpstr>5-YR Budg</vt:lpstr>
      <vt:lpstr>'1-YR Budg'!Print_Area</vt:lpstr>
      <vt:lpstr>'2-YR Budg'!Print_Area</vt:lpstr>
      <vt:lpstr>'3-YR Budg'!Print_Area</vt:lpstr>
      <vt:lpstr>'4-YR Budg'!Print_Area</vt:lpstr>
      <vt:lpstr>'5-YR Budg'!Print_Area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Gib Ann Berryhill</cp:lastModifiedBy>
  <cp:revision/>
  <dcterms:created xsi:type="dcterms:W3CDTF">1996-10-14T23:33:28Z</dcterms:created>
  <dcterms:modified xsi:type="dcterms:W3CDTF">2025-02-04T19:26:03Z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70d0e1-5e3d-4557-a9f8-84d8494b9cc8_Enabled">
    <vt:lpwstr>true</vt:lpwstr>
  </property>
  <property fmtid="{D5CDD505-2E9C-101B-9397-08002B2CF9AE}" pid="3" name="MSIP_Label_0570d0e1-5e3d-4557-a9f8-84d8494b9cc8_SetDate">
    <vt:lpwstr>2023-01-18T19:01:17Z</vt:lpwstr>
  </property>
  <property fmtid="{D5CDD505-2E9C-101B-9397-08002B2CF9AE}" pid="4" name="MSIP_Label_0570d0e1-5e3d-4557-a9f8-84d8494b9cc8_Method">
    <vt:lpwstr>Standard</vt:lpwstr>
  </property>
  <property fmtid="{D5CDD505-2E9C-101B-9397-08002B2CF9AE}" pid="5" name="MSIP_Label_0570d0e1-5e3d-4557-a9f8-84d8494b9cc8_Name">
    <vt:lpwstr>Public Data</vt:lpwstr>
  </property>
  <property fmtid="{D5CDD505-2E9C-101B-9397-08002B2CF9AE}" pid="6" name="MSIP_Label_0570d0e1-5e3d-4557-a9f8-84d8494b9cc8_SiteId">
    <vt:lpwstr>174d954f-585e-40c3-ae1c-01ada5f26723</vt:lpwstr>
  </property>
  <property fmtid="{D5CDD505-2E9C-101B-9397-08002B2CF9AE}" pid="7" name="MSIP_Label_0570d0e1-5e3d-4557-a9f8-84d8494b9cc8_ActionId">
    <vt:lpwstr>c32948a7-03cf-4c25-8aae-3a94a62dc921</vt:lpwstr>
  </property>
  <property fmtid="{D5CDD505-2E9C-101B-9397-08002B2CF9AE}" pid="8" name="MSIP_Label_0570d0e1-5e3d-4557-a9f8-84d8494b9cc8_ContentBits">
    <vt:lpwstr>0</vt:lpwstr>
  </property>
  <property fmtid="{D5CDD505-2E9C-101B-9397-08002B2CF9AE}" pid="9" name="ContentTypeId">
    <vt:lpwstr>0x0101008E10292B6849664BB2ABD93ADC04BDDF</vt:lpwstr>
  </property>
  <property fmtid="{D5CDD505-2E9C-101B-9397-08002B2CF9AE}" pid="10" name="MediaServiceImageTags">
    <vt:lpwstr/>
  </property>
</Properties>
</file>